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theohiocouncil-my.sharepoint.com/personal/officeadmin_theohiocouncil_org/Documents/Share/OHIO RECOVERY HOUSING/Resource Development/Toolkit Rate Setting/"/>
    </mc:Choice>
  </mc:AlternateContent>
  <xr:revisionPtr revIDLastSave="9" documentId="8_{7BCF5A9C-AAFF-4617-A35E-341DC865D1EA}" xr6:coauthVersionLast="47" xr6:coauthVersionMax="47" xr10:uidLastSave="{A679BC95-7989-4C18-8DC6-800A7E75B03E}"/>
  <workbookProtection lockStructure="1"/>
  <bookViews>
    <workbookView xWindow="28680" yWindow="-1995" windowWidth="29040" windowHeight="15840" xr2:uid="{3186DEC8-4D47-404F-BCD5-AA934009E5FF}"/>
  </bookViews>
  <sheets>
    <sheet name="Worksheet" sheetId="1" r:id="rId1"/>
    <sheet name="Printable" sheetId="44" r:id="rId2"/>
    <sheet name="Grant" sheetId="16" r:id="rId3"/>
    <sheet name="ListExp" sheetId="17" state="hidden" r:id="rId4"/>
    <sheet name="Captial Investment" sheetId="8" r:id="rId5"/>
    <sheet name="Reserve Funds" sheetId="6" r:id="rId6"/>
    <sheet name="Life Expec" sheetId="10" r:id="rId7"/>
    <sheet name="Staff" sheetId="5" r:id="rId8"/>
    <sheet name="ResidentRent" sheetId="3" r:id="rId9"/>
    <sheet name="ResidentSubsidies" sheetId="7" r:id="rId10"/>
    <sheet name="drop down" sheetId="2" state="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7" i="1" l="1"/>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B2" i="44"/>
  <c r="A151" i="44"/>
  <c r="A150" i="44"/>
  <c r="A149" i="44"/>
  <c r="A147" i="44"/>
  <c r="A146" i="44"/>
  <c r="A145" i="44"/>
  <c r="A143" i="44"/>
  <c r="A142" i="44"/>
  <c r="A141" i="44"/>
  <c r="A133" i="44"/>
  <c r="A132" i="44"/>
  <c r="A131" i="44"/>
  <c r="A129" i="44"/>
  <c r="A128" i="44"/>
  <c r="A127" i="44"/>
  <c r="A126" i="44"/>
  <c r="A120" i="44"/>
  <c r="A119" i="44"/>
  <c r="A117" i="44"/>
  <c r="A116" i="44"/>
  <c r="A113" i="44"/>
  <c r="A112" i="44"/>
  <c r="A111" i="44"/>
  <c r="A110" i="44"/>
  <c r="A109" i="44"/>
  <c r="A108" i="44"/>
  <c r="A107" i="44"/>
  <c r="A100" i="44"/>
  <c r="A99" i="44"/>
  <c r="A98" i="44"/>
  <c r="A97" i="44"/>
  <c r="A96" i="44"/>
  <c r="A95" i="44"/>
  <c r="A94" i="44"/>
  <c r="A91" i="44"/>
  <c r="A90" i="44"/>
  <c r="A89" i="44"/>
  <c r="A88" i="44"/>
  <c r="A87" i="44"/>
  <c r="A86" i="44"/>
  <c r="A85" i="44"/>
  <c r="A80" i="44"/>
  <c r="A79" i="44"/>
  <c r="A78" i="44"/>
  <c r="A77" i="44"/>
  <c r="A76" i="44"/>
  <c r="A75" i="44"/>
  <c r="A74" i="44"/>
  <c r="A73" i="44"/>
  <c r="A66" i="44"/>
  <c r="A65" i="44"/>
  <c r="A64" i="44"/>
  <c r="A63" i="44"/>
  <c r="A62" i="44"/>
  <c r="A59" i="44"/>
  <c r="A58" i="44"/>
  <c r="A57" i="44"/>
  <c r="A56" i="44"/>
  <c r="A55" i="44"/>
  <c r="A52" i="44"/>
  <c r="A51" i="44"/>
  <c r="A50" i="44"/>
  <c r="A49" i="44"/>
  <c r="A48" i="44"/>
  <c r="A38" i="44"/>
  <c r="A39" i="44"/>
  <c r="A40" i="44"/>
  <c r="A41" i="44"/>
  <c r="A42" i="44"/>
  <c r="A43" i="44"/>
  <c r="A44" i="44"/>
  <c r="A45" i="44"/>
  <c r="A37" i="44"/>
  <c r="E127" i="44"/>
  <c r="E126" i="44"/>
  <c r="D126" i="44"/>
  <c r="E120" i="44"/>
  <c r="E119" i="44"/>
  <c r="D119" i="44"/>
  <c r="E116" i="44"/>
  <c r="E114" i="44"/>
  <c r="D107" i="44"/>
  <c r="E107" i="44"/>
  <c r="D108" i="44"/>
  <c r="E108" i="44"/>
  <c r="D109" i="44"/>
  <c r="E109" i="44"/>
  <c r="D110" i="44"/>
  <c r="E110" i="44"/>
  <c r="D111" i="44"/>
  <c r="E111" i="44"/>
  <c r="D112" i="44"/>
  <c r="E112" i="44"/>
  <c r="D113" i="44"/>
  <c r="E113" i="44"/>
  <c r="E101" i="44"/>
  <c r="D94" i="44"/>
  <c r="E94" i="44"/>
  <c r="D95" i="44"/>
  <c r="E95" i="44"/>
  <c r="D96" i="44"/>
  <c r="E96" i="44"/>
  <c r="D97" i="44"/>
  <c r="E97" i="44"/>
  <c r="D98" i="44"/>
  <c r="E98" i="44"/>
  <c r="D99" i="44"/>
  <c r="E99" i="44"/>
  <c r="D100" i="44"/>
  <c r="E100" i="44"/>
  <c r="E92" i="44"/>
  <c r="D85" i="44"/>
  <c r="E85" i="44"/>
  <c r="D86" i="44"/>
  <c r="E86" i="44"/>
  <c r="D87" i="44"/>
  <c r="E87" i="44"/>
  <c r="D88" i="44"/>
  <c r="E88" i="44"/>
  <c r="D89" i="44"/>
  <c r="E89" i="44"/>
  <c r="D90" i="44"/>
  <c r="E90" i="44"/>
  <c r="D91" i="44"/>
  <c r="E91" i="44"/>
  <c r="E83" i="44"/>
  <c r="D83" i="44"/>
  <c r="E73" i="44"/>
  <c r="E74" i="44"/>
  <c r="E75" i="44"/>
  <c r="E76" i="44"/>
  <c r="E77" i="44"/>
  <c r="E78" i="44"/>
  <c r="E79" i="44"/>
  <c r="E80" i="44"/>
  <c r="E67" i="44"/>
  <c r="D62" i="44"/>
  <c r="E62" i="44"/>
  <c r="D63" i="44"/>
  <c r="E63" i="44"/>
  <c r="D64" i="44"/>
  <c r="E64" i="44"/>
  <c r="D65" i="44"/>
  <c r="E65" i="44"/>
  <c r="D66" i="44"/>
  <c r="E66" i="44"/>
  <c r="E60" i="44"/>
  <c r="D55" i="44"/>
  <c r="E55" i="44"/>
  <c r="D56" i="44"/>
  <c r="E56" i="44"/>
  <c r="D57" i="44"/>
  <c r="E57" i="44"/>
  <c r="D58" i="44"/>
  <c r="E58" i="44"/>
  <c r="D59" i="44"/>
  <c r="E59" i="44"/>
  <c r="D48" i="44"/>
  <c r="E48" i="44"/>
  <c r="E49" i="44"/>
  <c r="D50" i="44"/>
  <c r="E50" i="44"/>
  <c r="D51" i="44"/>
  <c r="E51" i="44"/>
  <c r="D52" i="44"/>
  <c r="E52" i="44"/>
  <c r="D37" i="44"/>
  <c r="E37" i="44"/>
  <c r="E38" i="44"/>
  <c r="D39" i="44"/>
  <c r="E39" i="44"/>
  <c r="D40" i="44"/>
  <c r="E40" i="44"/>
  <c r="D41" i="44"/>
  <c r="E41" i="44"/>
  <c r="D42" i="44"/>
  <c r="E42" i="44"/>
  <c r="D43" i="44"/>
  <c r="E43" i="44"/>
  <c r="D44" i="44"/>
  <c r="E44" i="44"/>
  <c r="D45" i="44"/>
  <c r="E45" i="44"/>
  <c r="E20" i="44"/>
  <c r="D14" i="44"/>
  <c r="E14" i="44"/>
  <c r="D15" i="44"/>
  <c r="E15" i="44"/>
  <c r="D16" i="44"/>
  <c r="E16" i="44"/>
  <c r="D17" i="44"/>
  <c r="E17" i="44"/>
  <c r="D18" i="44"/>
  <c r="E18" i="44"/>
  <c r="D19" i="44"/>
  <c r="E19" i="44"/>
  <c r="E31" i="44"/>
  <c r="A23" i="44"/>
  <c r="B23" i="44"/>
  <c r="C23" i="44"/>
  <c r="D23" i="44"/>
  <c r="E23" i="44"/>
  <c r="A24" i="44"/>
  <c r="B24" i="44"/>
  <c r="C24" i="44"/>
  <c r="D24" i="44"/>
  <c r="E24" i="44"/>
  <c r="A25" i="44"/>
  <c r="B25" i="44"/>
  <c r="C25" i="44"/>
  <c r="D25" i="44"/>
  <c r="E25" i="44"/>
  <c r="A26" i="44"/>
  <c r="B26" i="44"/>
  <c r="C26" i="44"/>
  <c r="D26" i="44"/>
  <c r="E26" i="44"/>
  <c r="A27" i="44"/>
  <c r="B27" i="44"/>
  <c r="C27" i="44"/>
  <c r="D27" i="44"/>
  <c r="E27" i="44"/>
  <c r="A28" i="44"/>
  <c r="B28" i="44"/>
  <c r="C28" i="44"/>
  <c r="D28" i="44"/>
  <c r="E28" i="44"/>
  <c r="A29" i="44"/>
  <c r="B29" i="44"/>
  <c r="C29" i="44"/>
  <c r="D29" i="44"/>
  <c r="E29" i="44"/>
  <c r="A30" i="44"/>
  <c r="B30" i="44"/>
  <c r="C30" i="44"/>
  <c r="D30" i="44"/>
  <c r="E30" i="44"/>
  <c r="B22" i="44"/>
  <c r="C22" i="44"/>
  <c r="D22" i="44"/>
  <c r="E22" i="44"/>
  <c r="A22" i="44"/>
  <c r="A15" i="44"/>
  <c r="A16" i="44"/>
  <c r="A17" i="44"/>
  <c r="A18" i="44"/>
  <c r="A19" i="44"/>
  <c r="A14" i="44"/>
  <c r="B119" i="44"/>
  <c r="B116" i="44"/>
  <c r="B113" i="44"/>
  <c r="B112" i="44"/>
  <c r="B110" i="44"/>
  <c r="B109" i="44"/>
  <c r="B108" i="44"/>
  <c r="B107" i="44"/>
  <c r="B100" i="44"/>
  <c r="B99" i="44"/>
  <c r="B97" i="44"/>
  <c r="B96" i="44"/>
  <c r="B95" i="44"/>
  <c r="B94" i="44"/>
  <c r="B80" i="44"/>
  <c r="B79" i="44"/>
  <c r="B78" i="44"/>
  <c r="B77" i="44"/>
  <c r="B76" i="44"/>
  <c r="B75" i="44"/>
  <c r="B74" i="44"/>
  <c r="B73" i="44"/>
  <c r="B59" i="44"/>
  <c r="B58" i="44"/>
  <c r="B57" i="44"/>
  <c r="B56" i="44"/>
  <c r="B55" i="44"/>
  <c r="B98" i="44"/>
  <c r="B86" i="44"/>
  <c r="B87" i="44"/>
  <c r="B88" i="44"/>
  <c r="B89" i="44"/>
  <c r="B90" i="44"/>
  <c r="B91" i="44"/>
  <c r="B85" i="44"/>
  <c r="B66" i="44"/>
  <c r="B65" i="44"/>
  <c r="B64" i="44"/>
  <c r="B63" i="44"/>
  <c r="B62" i="44"/>
  <c r="B49" i="44"/>
  <c r="B50" i="44"/>
  <c r="B51" i="44"/>
  <c r="B52" i="44"/>
  <c r="B48" i="44"/>
  <c r="B38" i="44"/>
  <c r="B39" i="44"/>
  <c r="B40" i="44"/>
  <c r="B41" i="44"/>
  <c r="B42" i="44"/>
  <c r="B43" i="44"/>
  <c r="B44" i="44"/>
  <c r="B45" i="44"/>
  <c r="B37" i="44"/>
  <c r="B17" i="44"/>
  <c r="B19" i="44"/>
  <c r="B18" i="44"/>
  <c r="B16" i="44"/>
  <c r="B15" i="44"/>
  <c r="B14" i="44"/>
  <c r="C119" i="44"/>
  <c r="C111" i="44"/>
  <c r="C113" i="44"/>
  <c r="C112" i="44"/>
  <c r="C110" i="44"/>
  <c r="C109" i="44"/>
  <c r="C108" i="44"/>
  <c r="C107" i="44"/>
  <c r="C98" i="44"/>
  <c r="C100" i="44"/>
  <c r="C99" i="44"/>
  <c r="C97" i="44"/>
  <c r="C96" i="44"/>
  <c r="C95" i="44"/>
  <c r="C94" i="44"/>
  <c r="C86" i="44"/>
  <c r="C87" i="44"/>
  <c r="C88" i="44"/>
  <c r="C89" i="44"/>
  <c r="C90" i="44"/>
  <c r="C91" i="44"/>
  <c r="C85" i="44"/>
  <c r="C83" i="44"/>
  <c r="C74" i="44"/>
  <c r="C75" i="44"/>
  <c r="C76" i="44"/>
  <c r="C77" i="44"/>
  <c r="C78" i="44"/>
  <c r="C79" i="44"/>
  <c r="C80" i="44"/>
  <c r="C73" i="44"/>
  <c r="C64" i="44"/>
  <c r="C65" i="44"/>
  <c r="C66" i="44"/>
  <c r="C63" i="44"/>
  <c r="C62" i="44"/>
  <c r="C56" i="44"/>
  <c r="C57" i="44"/>
  <c r="C58" i="44"/>
  <c r="C59" i="44"/>
  <c r="C55" i="44"/>
  <c r="C49" i="44"/>
  <c r="C50" i="44"/>
  <c r="C51" i="44"/>
  <c r="C52" i="44"/>
  <c r="C48" i="44"/>
  <c r="C38" i="44"/>
  <c r="C39" i="44"/>
  <c r="C40" i="44"/>
  <c r="C41" i="44"/>
  <c r="C42" i="44"/>
  <c r="C43" i="44"/>
  <c r="C44" i="44"/>
  <c r="C45" i="44"/>
  <c r="C37" i="44"/>
  <c r="C17" i="44"/>
  <c r="C19" i="44"/>
  <c r="C18" i="44"/>
  <c r="C16" i="44"/>
  <c r="C15" i="44"/>
  <c r="C14" i="44"/>
  <c r="B10" i="44"/>
  <c r="B9" i="44"/>
  <c r="B8" i="44"/>
  <c r="B7" i="44"/>
  <c r="B6" i="44"/>
  <c r="B5" i="44"/>
  <c r="B4" i="44"/>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6" i="16"/>
  <c r="D91" i="1"/>
  <c r="D78" i="44" s="1"/>
  <c r="E40" i="16"/>
  <c r="E138" i="1" s="1"/>
  <c r="E128" i="44" s="1"/>
  <c r="D62" i="1"/>
  <c r="D49" i="44" s="1"/>
  <c r="A6" i="17"/>
  <c r="A30" i="17"/>
  <c r="A39" i="17"/>
  <c r="A64" i="17"/>
  <c r="A63" i="17"/>
  <c r="A12" i="17"/>
  <c r="A14" i="17"/>
  <c r="A24" i="17"/>
  <c r="A21" i="17"/>
  <c r="A16" i="17"/>
  <c r="A66" i="17"/>
  <c r="A65" i="17"/>
  <c r="A11" i="17"/>
  <c r="A20" i="17"/>
  <c r="A32" i="17"/>
  <c r="A19" i="17"/>
  <c r="A38" i="17"/>
  <c r="A53" i="17"/>
  <c r="A52" i="17"/>
  <c r="A10" i="17"/>
  <c r="A8" i="17"/>
  <c r="A41" i="17"/>
  <c r="A22" i="17"/>
  <c r="A17" i="17"/>
  <c r="A51" i="17"/>
  <c r="A50" i="17"/>
  <c r="A3" i="17"/>
  <c r="A9" i="17"/>
  <c r="A28" i="17"/>
  <c r="A1" i="17"/>
  <c r="A25" i="17"/>
  <c r="A68" i="17"/>
  <c r="A67" i="17"/>
  <c r="A29" i="17"/>
  <c r="A23" i="17"/>
  <c r="A49" i="17"/>
  <c r="A60" i="17"/>
  <c r="A59" i="17"/>
  <c r="A5" i="17"/>
  <c r="A33" i="17"/>
  <c r="A15" i="17"/>
  <c r="A58" i="17"/>
  <c r="A57" i="17"/>
  <c r="A4" i="17"/>
  <c r="A7" i="17"/>
  <c r="A35" i="17"/>
  <c r="A56" i="17"/>
  <c r="A55" i="17"/>
  <c r="A54" i="17"/>
  <c r="A40" i="17"/>
  <c r="A2" i="17"/>
  <c r="A27" i="17"/>
  <c r="A18" i="17"/>
  <c r="A26" i="17"/>
  <c r="A13" i="17"/>
  <c r="A70" i="17"/>
  <c r="A69" i="17"/>
  <c r="A45" i="17"/>
  <c r="A48" i="17"/>
  <c r="A47" i="17"/>
  <c r="A42" i="17"/>
  <c r="A44" i="17"/>
  <c r="A46" i="17"/>
  <c r="A43" i="17"/>
  <c r="A62" i="17"/>
  <c r="A61" i="17"/>
  <c r="A34" i="17"/>
  <c r="A37" i="17"/>
  <c r="A36" i="17"/>
  <c r="A31" i="17"/>
  <c r="D93" i="1"/>
  <c r="D80" i="44" s="1"/>
  <c r="D92" i="1"/>
  <c r="D79" i="44" s="1"/>
  <c r="D90" i="1"/>
  <c r="D77" i="44" s="1"/>
  <c r="D89" i="1"/>
  <c r="D76" i="44" s="1"/>
  <c r="D88" i="1"/>
  <c r="D75" i="44" s="1"/>
  <c r="D87" i="1"/>
  <c r="D74" i="44" s="1"/>
  <c r="D86" i="1"/>
  <c r="D73" i="44" s="1"/>
  <c r="D34" i="6"/>
  <c r="D33" i="6"/>
  <c r="D32" i="6"/>
  <c r="D31" i="6"/>
  <c r="D30" i="6"/>
  <c r="D125" i="1"/>
  <c r="D115" i="1"/>
  <c r="D114" i="1"/>
  <c r="D105" i="1"/>
  <c r="D104" i="1"/>
  <c r="D80" i="1"/>
  <c r="D79" i="1"/>
  <c r="D73" i="1"/>
  <c r="D72" i="1"/>
  <c r="D65" i="1"/>
  <c r="D57" i="1"/>
  <c r="D56" i="1"/>
  <c r="D55" i="1"/>
  <c r="D45" i="1"/>
  <c r="D44" i="1"/>
  <c r="D33" i="1"/>
  <c r="D32" i="1"/>
  <c r="C10" i="1"/>
  <c r="C132" i="1"/>
  <c r="D132" i="1" s="1"/>
  <c r="E133" i="1" s="1"/>
  <c r="D30" i="1"/>
  <c r="E17" i="5"/>
  <c r="D23" i="6"/>
  <c r="B11" i="7"/>
  <c r="D120" i="1"/>
  <c r="D28" i="6"/>
  <c r="D27" i="6"/>
  <c r="D26" i="6"/>
  <c r="D24" i="6"/>
  <c r="D22" i="6"/>
  <c r="D21" i="6"/>
  <c r="D20" i="6"/>
  <c r="D19" i="6"/>
  <c r="D18" i="6"/>
  <c r="D16" i="6"/>
  <c r="D15" i="6"/>
  <c r="D14" i="6"/>
  <c r="D13" i="6"/>
  <c r="D12" i="6"/>
  <c r="B24" i="1"/>
  <c r="D29" i="1"/>
  <c r="C8" i="1"/>
  <c r="C9" i="1"/>
  <c r="F17" i="5"/>
  <c r="F16" i="5"/>
  <c r="F15" i="5"/>
  <c r="F14" i="5"/>
  <c r="F13" i="5"/>
  <c r="E16" i="5"/>
  <c r="E15" i="5"/>
  <c r="E14" i="5"/>
  <c r="E13" i="5"/>
  <c r="B11" i="3"/>
  <c r="E136" i="1" s="1"/>
  <c r="D136" i="1" s="1"/>
  <c r="D124" i="1"/>
  <c r="D123" i="1"/>
  <c r="D122" i="1"/>
  <c r="D121" i="1"/>
  <c r="D119" i="1"/>
  <c r="D112" i="1"/>
  <c r="D111" i="1"/>
  <c r="D110" i="1"/>
  <c r="D109" i="1"/>
  <c r="D103" i="1"/>
  <c r="D102" i="1"/>
  <c r="D101" i="1"/>
  <c r="D100" i="1"/>
  <c r="D99" i="1"/>
  <c r="D78" i="1"/>
  <c r="D77" i="1"/>
  <c r="D76" i="1"/>
  <c r="D71" i="1"/>
  <c r="D70" i="1"/>
  <c r="D69" i="1"/>
  <c r="D64" i="1"/>
  <c r="D63" i="1"/>
  <c r="D61" i="1"/>
  <c r="D54" i="1"/>
  <c r="D53" i="1"/>
  <c r="D52" i="1"/>
  <c r="D51" i="1"/>
  <c r="D50" i="1"/>
  <c r="D38" i="44" s="1"/>
  <c r="D49" i="1"/>
  <c r="D43" i="1"/>
  <c r="D42" i="1"/>
  <c r="D41" i="1"/>
  <c r="D40" i="1"/>
  <c r="D39" i="1"/>
  <c r="D38" i="1"/>
  <c r="D37" i="1"/>
  <c r="D31" i="1"/>
  <c r="D28" i="1"/>
  <c r="D113" i="1"/>
  <c r="F37" i="16" l="1"/>
  <c r="F29" i="16"/>
  <c r="F21" i="16"/>
  <c r="F13" i="16"/>
  <c r="F36" i="16"/>
  <c r="F28" i="16"/>
  <c r="F20" i="16"/>
  <c r="F12" i="16"/>
  <c r="F35" i="16"/>
  <c r="F27" i="16"/>
  <c r="F19" i="16"/>
  <c r="F11" i="16"/>
  <c r="F34" i="16"/>
  <c r="F26" i="16"/>
  <c r="F18" i="16"/>
  <c r="F10" i="16"/>
  <c r="F33" i="16"/>
  <c r="F25" i="16"/>
  <c r="F17" i="16"/>
  <c r="F9" i="16"/>
  <c r="F32" i="16"/>
  <c r="F24" i="16"/>
  <c r="F16" i="16"/>
  <c r="F8" i="16"/>
  <c r="F39" i="16"/>
  <c r="F31" i="16"/>
  <c r="F23" i="16"/>
  <c r="F15" i="16"/>
  <c r="F38" i="16"/>
  <c r="F30" i="16"/>
  <c r="F22" i="16"/>
  <c r="F14" i="16"/>
  <c r="F6" i="16"/>
  <c r="E126" i="1"/>
  <c r="E116" i="1"/>
  <c r="D36" i="6"/>
  <c r="E81" i="1"/>
  <c r="E94" i="1"/>
  <c r="E81" i="44" s="1"/>
  <c r="E106" i="1"/>
  <c r="E74" i="1"/>
  <c r="E58" i="1"/>
  <c r="E46" i="44" s="1"/>
  <c r="E46" i="1"/>
  <c r="E34" i="1"/>
  <c r="C96" i="1"/>
  <c r="E142" i="1"/>
  <c r="E131" i="44" s="1"/>
  <c r="H17" i="5"/>
  <c r="J17" i="5" s="1"/>
  <c r="H16" i="5"/>
  <c r="J16" i="5" s="1"/>
  <c r="H15" i="5"/>
  <c r="J15" i="5" s="1"/>
  <c r="H14" i="5"/>
  <c r="J14" i="5" s="1"/>
  <c r="H13" i="5"/>
  <c r="J13" i="5" s="1"/>
  <c r="D137" i="1"/>
  <c r="D127" i="44" s="1"/>
  <c r="E67" i="1"/>
  <c r="E53" i="44" s="1"/>
  <c r="J18" i="5" l="1"/>
  <c r="C128" i="1" s="1"/>
  <c r="C116" i="44" s="1"/>
  <c r="D128" i="1" l="1"/>
  <c r="D96" i="1"/>
  <c r="D116" i="44" l="1"/>
  <c r="C7" i="16"/>
  <c r="F7" i="16" s="1"/>
  <c r="E129" i="1"/>
  <c r="E96" i="1"/>
  <c r="E152" i="1" l="1"/>
  <c r="E145" i="44" s="1"/>
  <c r="E117" i="44"/>
  <c r="E154" i="1" l="1"/>
  <c r="E147" i="44" s="1"/>
  <c r="E156" i="1"/>
  <c r="E149" i="44" s="1"/>
  <c r="E153" i="1"/>
  <c r="E146" i="44" s="1"/>
  <c r="E143" i="1" l="1"/>
  <c r="E144" i="1" s="1"/>
  <c r="E133" i="44" s="1"/>
  <c r="E158" i="1"/>
  <c r="E151" i="44" s="1"/>
  <c r="E148" i="1"/>
  <c r="E141" i="44" s="1"/>
  <c r="E157" i="1"/>
  <c r="E150" i="44" s="1"/>
  <c r="E132" i="44" l="1"/>
  <c r="E149" i="1"/>
  <c r="E142" i="44" s="1"/>
  <c r="E150" i="1"/>
  <c r="E143" i="44" s="1"/>
</calcChain>
</file>

<file path=xl/sharedStrings.xml><?xml version="1.0" encoding="utf-8"?>
<sst xmlns="http://schemas.openxmlformats.org/spreadsheetml/2006/main" count="475" uniqueCount="301">
  <si>
    <t>Operating Expenses Financial Worksheet</t>
  </si>
  <si>
    <t>Number of Adult Residents</t>
  </si>
  <si>
    <t xml:space="preserve">Number of Child Residents </t>
  </si>
  <si>
    <t>Capital Investment</t>
  </si>
  <si>
    <t>Purchase Cost of Building</t>
  </si>
  <si>
    <t>Repairs/ Remodel Expenses</t>
  </si>
  <si>
    <t>Furnishings</t>
  </si>
  <si>
    <t xml:space="preserve">Appliances </t>
  </si>
  <si>
    <t xml:space="preserve">CAPACITY </t>
  </si>
  <si>
    <t>Operating Expenses</t>
  </si>
  <si>
    <t>Mortgage/ Rent Payments</t>
  </si>
  <si>
    <t>Utilities - Electricity</t>
  </si>
  <si>
    <t>Utilities - Phone</t>
  </si>
  <si>
    <t>Utilities - Internet</t>
  </si>
  <si>
    <t>Utilities - Cable</t>
  </si>
  <si>
    <t>Utilities - Trash Removal</t>
  </si>
  <si>
    <t>Property Taxes</t>
  </si>
  <si>
    <t>Utilities - Water and Sewer</t>
  </si>
  <si>
    <t>Utilities - Natural Gas</t>
  </si>
  <si>
    <t xml:space="preserve">Utilities </t>
  </si>
  <si>
    <t>Consumable Items</t>
  </si>
  <si>
    <t>Cleaning Supplies</t>
  </si>
  <si>
    <t>Linens</t>
  </si>
  <si>
    <t xml:space="preserve">Toiletries </t>
  </si>
  <si>
    <t>Property Insurance</t>
  </si>
  <si>
    <t>Business Liability Insurance</t>
  </si>
  <si>
    <t>Other Insurance</t>
  </si>
  <si>
    <t>Drug/ Alcohol Screenings</t>
  </si>
  <si>
    <t>Office Supplies</t>
  </si>
  <si>
    <t xml:space="preserve">Computers/ Printers </t>
  </si>
  <si>
    <t>Computer Software</t>
  </si>
  <si>
    <t>Bank or Account Fees</t>
  </si>
  <si>
    <t>Transportation</t>
  </si>
  <si>
    <t>Gasoline</t>
  </si>
  <si>
    <t>Purchase of Vehicle for Transportation</t>
  </si>
  <si>
    <t>Do children live with their parents at the recovery home?</t>
  </si>
  <si>
    <t xml:space="preserve">Vehicle Maintenance </t>
  </si>
  <si>
    <t>Mileage expense for employees</t>
  </si>
  <si>
    <t>Food</t>
  </si>
  <si>
    <t>Staffing</t>
  </si>
  <si>
    <t>Staff Benefits</t>
  </si>
  <si>
    <t xml:space="preserve">Parking Permits </t>
  </si>
  <si>
    <t xml:space="preserve">Certifications </t>
  </si>
  <si>
    <t>Business Expenses</t>
  </si>
  <si>
    <t xml:space="preserve">Legal </t>
  </si>
  <si>
    <t>Accounting</t>
  </si>
  <si>
    <t>Memberships</t>
  </si>
  <si>
    <t xml:space="preserve">Clothing </t>
  </si>
  <si>
    <t>Childcare</t>
  </si>
  <si>
    <t xml:space="preserve">Medication Lock Boxes </t>
  </si>
  <si>
    <t>Activities</t>
  </si>
  <si>
    <t>Helping Residents get IDs</t>
  </si>
  <si>
    <t>Auto Insurance</t>
  </si>
  <si>
    <t>Child Expenses</t>
  </si>
  <si>
    <t>Diapers</t>
  </si>
  <si>
    <t>Food for children</t>
  </si>
  <si>
    <t>child furniture</t>
  </si>
  <si>
    <t>Safety</t>
  </si>
  <si>
    <t>Smoke Detectors</t>
  </si>
  <si>
    <t>Fire Extinguishers</t>
  </si>
  <si>
    <t>Naloxone</t>
  </si>
  <si>
    <t xml:space="preserve">First Aid Kit </t>
  </si>
  <si>
    <t xml:space="preserve">Child Safety Items </t>
  </si>
  <si>
    <t xml:space="preserve">Car Seats </t>
  </si>
  <si>
    <t>How often do you pay this expense?</t>
  </si>
  <si>
    <t>Payment Frequency</t>
  </si>
  <si>
    <t>Annually</t>
  </si>
  <si>
    <t>Quarterly</t>
  </si>
  <si>
    <t>Monthly</t>
  </si>
  <si>
    <t xml:space="preserve">Property </t>
  </si>
  <si>
    <t xml:space="preserve">Total Property </t>
  </si>
  <si>
    <t xml:space="preserve">Total Utilities </t>
  </si>
  <si>
    <t xml:space="preserve">Total Consumables </t>
  </si>
  <si>
    <t>Total Insurance</t>
  </si>
  <si>
    <t>Total Office Supplies</t>
  </si>
  <si>
    <t>Total Transportation</t>
  </si>
  <si>
    <t>Avg. Monthly Cost</t>
  </si>
  <si>
    <t>Total Business Expenses</t>
  </si>
  <si>
    <t>Expense Amount</t>
  </si>
  <si>
    <t>Total Child Expenses</t>
  </si>
  <si>
    <t xml:space="preserve">Total Safety Expenses </t>
  </si>
  <si>
    <t>Resident Assistance Expenses</t>
  </si>
  <si>
    <t xml:space="preserve">Total Resident Assistance Expenses </t>
  </si>
  <si>
    <t>Total Staffing Expenses</t>
  </si>
  <si>
    <t>Totals</t>
  </si>
  <si>
    <t>Do you provide transportation for residents?</t>
  </si>
  <si>
    <t>Total Monthly Expenses</t>
  </si>
  <si>
    <t>Total Annual Expenses</t>
  </si>
  <si>
    <t xml:space="preserve">Revenue </t>
  </si>
  <si>
    <t>Resident Fees</t>
  </si>
  <si>
    <t>Weekly</t>
  </si>
  <si>
    <t xml:space="preserve">Resident Subsidies </t>
  </si>
  <si>
    <t>Total Adult Residents Paying Rent</t>
  </si>
  <si>
    <t>Amount Resident Rent</t>
  </si>
  <si>
    <t>How Often Rent is Due</t>
  </si>
  <si>
    <t>Total Annual Revenue</t>
  </si>
  <si>
    <t>Revenue Less Expenses</t>
  </si>
  <si>
    <t xml:space="preserve">Staff Expenses Calculator </t>
  </si>
  <si>
    <t>Staff Position 1</t>
  </si>
  <si>
    <t>Staff Position 2</t>
  </si>
  <si>
    <t>Staff Position 3</t>
  </si>
  <si>
    <t>Staff Position 4</t>
  </si>
  <si>
    <t>Staff Position 5</t>
  </si>
  <si>
    <t>Job Title</t>
  </si>
  <si>
    <t>Base Salary</t>
  </si>
  <si>
    <t>Fring Benefit Rate</t>
  </si>
  <si>
    <t>Total Staff Expenses</t>
  </si>
  <si>
    <t>Payroll Taxes</t>
  </si>
  <si>
    <t>Payroll Tax Rate</t>
  </si>
  <si>
    <t>Eligible for Benefits</t>
  </si>
  <si>
    <t>Yes</t>
  </si>
  <si>
    <t>No</t>
  </si>
  <si>
    <t>Total Staff Costs</t>
  </si>
  <si>
    <t>Staff Costs</t>
  </si>
  <si>
    <t>Training/ Credentials</t>
  </si>
  <si>
    <t>% of time associated with property</t>
  </si>
  <si>
    <t xml:space="preserve">Total </t>
  </si>
  <si>
    <t>Other Resident Assistance</t>
  </si>
  <si>
    <t>Total Monthly Expenses Per Resident</t>
  </si>
  <si>
    <t>Total Annual Expenses Per Resident</t>
  </si>
  <si>
    <t>Additional Instructions</t>
  </si>
  <si>
    <t>Reserve of Funds</t>
  </si>
  <si>
    <t>Budget Reserve of funds</t>
  </si>
  <si>
    <t>Calculations</t>
  </si>
  <si>
    <t>Annual Grant Revenue</t>
  </si>
  <si>
    <t>Annual Donation Revenue</t>
  </si>
  <si>
    <t>Total Capital Investment</t>
  </si>
  <si>
    <t>Property Address</t>
  </si>
  <si>
    <t>Instructions: Enter your frige benefit rate and your payroll tax rate in the cells provided.  Enter the job title for each position associated with this property.  Enter the base salary and if the position is eligible for benefits.  Enter "No" if the position is a contract position and you do not pay benefits or payroll taxes.  Enter the amount of funds needed for training or credentials.  For example, if you pay for any staff to take courses or maintain a peer support certification.  Enter the percentage of time that the staff position spends completing work associated with this specific property.  For example, if your recovery housing director spends an equal amount of time performing their duties across two properties, they would spend 50% of their time at this property.</t>
  </si>
  <si>
    <t>Calculate Reserve of Funds</t>
  </si>
  <si>
    <t>Cost to Replace</t>
  </si>
  <si>
    <t>How many years from now do they need replaced?</t>
  </si>
  <si>
    <t>Roof</t>
  </si>
  <si>
    <t>Windows</t>
  </si>
  <si>
    <t>Siding</t>
  </si>
  <si>
    <t>Driveway</t>
  </si>
  <si>
    <t>Parking Lot</t>
  </si>
  <si>
    <t xml:space="preserve">Exterior </t>
  </si>
  <si>
    <t>Appliances</t>
  </si>
  <si>
    <t>Oven/Stove</t>
  </si>
  <si>
    <t>Dishwasher</t>
  </si>
  <si>
    <t>Furnace</t>
  </si>
  <si>
    <t>Air Conditioner</t>
  </si>
  <si>
    <t>Water Heater</t>
  </si>
  <si>
    <t>Furniture</t>
  </si>
  <si>
    <t>Paint</t>
  </si>
  <si>
    <t>Cost per year</t>
  </si>
  <si>
    <r>
      <rPr>
        <b/>
        <sz val="11"/>
        <color theme="1"/>
        <rFont val="Calibri"/>
        <family val="2"/>
        <scheme val="minor"/>
      </rPr>
      <t>Instructions</t>
    </r>
    <r>
      <rPr>
        <sz val="11"/>
        <color theme="1"/>
        <rFont val="Calibri"/>
        <family val="2"/>
        <scheme val="minor"/>
      </rPr>
      <t>: Consider the following repairs or replacement costs that your organization will have to make over time.  This can help you calculate a suggested amount that your organization can set aside each month to develop a prudent reserve of funds for emergencies, major repairs, or expensive replacements</t>
    </r>
  </si>
  <si>
    <t xml:space="preserve">Refrigerator </t>
  </si>
  <si>
    <t>Carpeting/Flooring</t>
  </si>
  <si>
    <t>Total to set aside for a reserve fund annually</t>
  </si>
  <si>
    <t xml:space="preserve">Resident Rent Estimates </t>
  </si>
  <si>
    <t xml:space="preserve">Resident Subsidies Estimates </t>
  </si>
  <si>
    <t xml:space="preserve">Amount of Subsidy </t>
  </si>
  <si>
    <t>Subsidy time period</t>
  </si>
  <si>
    <t xml:space="preserve">Avg. Number of Residents Receiving Subsidies </t>
  </si>
  <si>
    <t>Computer</t>
  </si>
  <si>
    <t xml:space="preserve">Miscellaneous </t>
  </si>
  <si>
    <t xml:space="preserve">Regular Maintenance </t>
  </si>
  <si>
    <t>Insurance</t>
  </si>
  <si>
    <t xml:space="preserve">Toys, Games Activities </t>
  </si>
  <si>
    <t>Curriculum/ Classes</t>
  </si>
  <si>
    <t xml:space="preserve">Total Miscellaneous </t>
  </si>
  <si>
    <t>Total Monthly Expenses Per Adult Resident</t>
  </si>
  <si>
    <t>Total Annual Expenses Per Adult Resident</t>
  </si>
  <si>
    <t>Return to Worksheet</t>
  </si>
  <si>
    <t>Life Expectancy of Major Appliances</t>
  </si>
  <si>
    <t xml:space="preserve">Appliance </t>
  </si>
  <si>
    <t>Years</t>
  </si>
  <si>
    <t>Gas ranges</t>
  </si>
  <si>
    <t>Electric ranges</t>
  </si>
  <si>
    <t>Range and oven hoods</t>
  </si>
  <si>
    <t>Dryers (electric and gas)</t>
  </si>
  <si>
    <t>Refrigerators</t>
  </si>
  <si>
    <t>Garbage disposals</t>
  </si>
  <si>
    <t>8 to 12</t>
  </si>
  <si>
    <t>Freezers</t>
  </si>
  <si>
    <t>Washing machines</t>
  </si>
  <si>
    <t>Dishwashers</t>
  </si>
  <si>
    <t>9 10</t>
  </si>
  <si>
    <t>Humidifiers</t>
  </si>
  <si>
    <t>Exhaust fans</t>
  </si>
  <si>
    <t>Dehumidifier</t>
  </si>
  <si>
    <t>Microwaves</t>
  </si>
  <si>
    <t>7 to 10</t>
  </si>
  <si>
    <t>Vaccum cleaner</t>
  </si>
  <si>
    <t>5 to 7</t>
  </si>
  <si>
    <t>Coffee Maker</t>
  </si>
  <si>
    <t xml:space="preserve">5 to 10 </t>
  </si>
  <si>
    <t>MECHANICALS</t>
  </si>
  <si>
    <t>Furnaces</t>
  </si>
  <si>
    <t>15-25</t>
  </si>
  <si>
    <t>Gas boilers</t>
  </si>
  <si>
    <t>Heat pumps</t>
  </si>
  <si>
    <t>Thermostats</t>
  </si>
  <si>
    <t xml:space="preserve">Central air conditioners </t>
  </si>
  <si>
    <t>10 to 15</t>
  </si>
  <si>
    <t>Window/wall air conditioner units</t>
  </si>
  <si>
    <t>Water heaters</t>
  </si>
  <si>
    <t>10 to11</t>
  </si>
  <si>
    <t>Tankless water heaters</t>
  </si>
  <si>
    <t>Electric service panel</t>
  </si>
  <si>
    <t>20 to 25</t>
  </si>
  <si>
    <t>Security systems</t>
  </si>
  <si>
    <t>5 to 10</t>
  </si>
  <si>
    <t>Smoke detectors</t>
  </si>
  <si>
    <t>INTERIOR/FLOORS</t>
  </si>
  <si>
    <t>Sold wood floors</t>
  </si>
  <si>
    <t>lifetime</t>
  </si>
  <si>
    <t>Vinyl floors</t>
  </si>
  <si>
    <t>50 years</t>
  </si>
  <si>
    <t>Carpet</t>
  </si>
  <si>
    <t>8 to 10</t>
  </si>
  <si>
    <t>15 +</t>
  </si>
  <si>
    <t>Faucets</t>
  </si>
  <si>
    <t>Built-in audio system</t>
  </si>
  <si>
    <t>Kitchen cabinets</t>
  </si>
  <si>
    <t>up to 50</t>
  </si>
  <si>
    <t>Medicine cabinets</t>
  </si>
  <si>
    <t>20 +</t>
  </si>
  <si>
    <t>WINDOWS/DOORS</t>
  </si>
  <si>
    <t>Wooden windows</t>
  </si>
  <si>
    <t>30 years</t>
  </si>
  <si>
    <t>Vinyl windows</t>
  </si>
  <si>
    <t>20 to 40</t>
  </si>
  <si>
    <t>Aluminum windows</t>
  </si>
  <si>
    <t>15 to 20</t>
  </si>
  <si>
    <t>Aluminum/steel gutters</t>
  </si>
  <si>
    <t>Garage door openers</t>
  </si>
  <si>
    <t>Wooden doors</t>
  </si>
  <si>
    <t>Vinyl doors</t>
  </si>
  <si>
    <t>20 to 20</t>
  </si>
  <si>
    <t>Shower doors</t>
  </si>
  <si>
    <t>20 years</t>
  </si>
  <si>
    <t>ROOF</t>
  </si>
  <si>
    <t>Slate, copper, clay &amp; concrete roofs</t>
  </si>
  <si>
    <t>50 +</t>
  </si>
  <si>
    <t xml:space="preserve">Wood shake roof </t>
  </si>
  <si>
    <t>Fiber cement shingle roofs</t>
  </si>
  <si>
    <t>Asphalt shingle roof</t>
  </si>
  <si>
    <t>Copper gutters</t>
  </si>
  <si>
    <t>Aluminum gutters</t>
  </si>
  <si>
    <t>EXTERIOR</t>
  </si>
  <si>
    <t>Brick siding</t>
  </si>
  <si>
    <t xml:space="preserve">lifetime </t>
  </si>
  <si>
    <t>Asphalt driveways</t>
  </si>
  <si>
    <t>Decks</t>
  </si>
  <si>
    <t>Deck stain/sealer</t>
  </si>
  <si>
    <t>Exterior paint</t>
  </si>
  <si>
    <t>6 to 10</t>
  </si>
  <si>
    <t>Exterior wood shutters</t>
  </si>
  <si>
    <t>Return to Main Worksheet</t>
  </si>
  <si>
    <t>Other Property Expense</t>
  </si>
  <si>
    <t>Other Utilities</t>
  </si>
  <si>
    <t>Other Consumables</t>
  </si>
  <si>
    <t>Other Office Supplies</t>
  </si>
  <si>
    <t>Other Transportation</t>
  </si>
  <si>
    <t>Other Business Expense</t>
  </si>
  <si>
    <t>Other child Expense</t>
  </si>
  <si>
    <t>Other Safety</t>
  </si>
  <si>
    <t>Other</t>
  </si>
  <si>
    <t>other</t>
  </si>
  <si>
    <t>Audit</t>
  </si>
  <si>
    <t>How many total properties do you operate?</t>
  </si>
  <si>
    <t>Monthly Expenses</t>
  </si>
  <si>
    <t>Annual Expenses</t>
  </si>
  <si>
    <t>Weekly Expenses</t>
  </si>
  <si>
    <t>Total Weekly Expenses</t>
  </si>
  <si>
    <t>Total Weekly Expenses Per Resident</t>
  </si>
  <si>
    <t>Total Weekly Expenses Per Adult Resident</t>
  </si>
  <si>
    <t>You can learn more about expectations regarding running a recovery home as business in the Recovery housing Development Guidebook.  See page 5.</t>
  </si>
  <si>
    <t>Click here to download Best Practice Guidance for Providing Recovery Housing for Parents and their Children</t>
  </si>
  <si>
    <t>For More information regarding safety guidelines as well as resources and checklists, see the Recovery Housing Development Guidebook Page 24</t>
  </si>
  <si>
    <t>If you operate more than one property, the following business expenses will likely apply to all of your properties.  This spreadsheet will automatically calculate the approximate amount of these expenses for the property listed on the sheet.  For example, if this house is one of two properties, half of the expense for the business expenses will be applied for this property.  The other half of these expenses will be associated with your other property.</t>
  </si>
  <si>
    <t>See the Recovery Housing Development Guidebook for more information on expectations and best practice guidance regarding preventing illicit drug and alcohol use (page 9), medication policies (page 14) and engaging residents in activities (page 12).</t>
  </si>
  <si>
    <t>For More Information regarding expectations around resident assistance, see information about resident driven recovery planning on Page 13 of the Recovery housing Development Guidebook</t>
  </si>
  <si>
    <t>Grant Revenue</t>
  </si>
  <si>
    <t xml:space="preserve">Enter the name of the potential grant, the amount and then select what expenses the grant is eligible to be used for. </t>
  </si>
  <si>
    <t>Grant Name</t>
  </si>
  <si>
    <t>Eligible Expenses</t>
  </si>
  <si>
    <t>The Amount of this Expense the grant will cover</t>
  </si>
  <si>
    <r>
      <t xml:space="preserve">Instructions: Complete all cells in </t>
    </r>
    <r>
      <rPr>
        <b/>
        <sz val="11"/>
        <color theme="9"/>
        <rFont val="Calibri"/>
        <family val="2"/>
        <scheme val="minor"/>
      </rPr>
      <t xml:space="preserve">Green.  </t>
    </r>
    <r>
      <rPr>
        <sz val="11"/>
        <color theme="1"/>
        <rFont val="Calibri"/>
        <family val="2"/>
        <scheme val="minor"/>
      </rPr>
      <t xml:space="preserve">
For Each expense, listed, select if the expense occurs monthly, quarterly or annually in the  first column.  
Enter the appropriate expense amount in the next column.  The sheet will calculate the Average Monthly Cost automatically and populate it in the appropriate column.
If expenses do not apply to your organization hide the row.  To do this, right click on the row number all the way to the left.  From the drop down menu select "Hide".
Subsection totals will automatically calculate.  
In each category, there are "Other" categories.  You may change the names of these categories so you can add your own.  These are noted by a </t>
    </r>
    <r>
      <rPr>
        <b/>
        <sz val="11"/>
        <color theme="9"/>
        <rFont val="Calibri"/>
        <family val="2"/>
        <scheme val="minor"/>
      </rPr>
      <t>green background.</t>
    </r>
    <r>
      <rPr>
        <sz val="11"/>
        <color theme="1"/>
        <rFont val="Calibri"/>
        <family val="2"/>
        <scheme val="minor"/>
      </rPr>
      <t xml:space="preserve">
Answer the questions below and follow the additional associated instructions.  
Click on the links to learn more about a topic, and to complete worksheets to have your expenses calculated for you.  
The form will calculate total expenses at the bottom in blue.  This is where you can see your average costs per year, month and week.</t>
    </r>
  </si>
  <si>
    <t>A capital expenses is an expense associated with purchasing fixed assets, such as the purchase of a physical property.  Large renovations or improvements, such as a new roof or adding a bathroom to a home are also generally considered capital expenses.  Large purchases of equipment, such as appliances, cars, vans, or other similar purchases are also considered capital expenditures.  Capital Expenditures differ from operating expenses.  Operating expenses are expenses that occur during regular business, such as staff costs, utilities, office supplies and other items needed for ongoing operations.  You can learn more about the difference between capital and operating expenses on Investopedia.</t>
  </si>
  <si>
    <t>Learn More about Capital Expenses and Operating Expenses</t>
  </si>
  <si>
    <t xml:space="preserve">Use the Ohio Capital Corporation for Housing Tools to Determine your Capital Expenses </t>
  </si>
  <si>
    <t>Revenue for Recovery Housing is limited and not guaranteed.  Recovery homes may rely on many different revenue sources.  For more information about potential revenue sources see page 8 of the Recovery housing Development Guidebook.</t>
  </si>
  <si>
    <t>If you operate more than one property, Your business liability insurance is an expense that will apply to all of your properties.  This spreadsheet will automatically calculate the approximate amount of these expenses for the property listed on the sheet.  For example, if this house is one of two properties, half of the expense for the business expenses will be applied for this property.  The other half of these expenses will be associated with your other property.</t>
  </si>
  <si>
    <t>Instructions: Enter the total amount you will charge residents for rent and fees.  If you do not charge for rent, enter "0".  
Include all fees paid by residents.  
Enter the frequency that residents will pay rent/fees.  
Enter the average number of residents that you anticipate paying rent during that time period.  For example, your home may have a total capacity of 10.  However, on average, only 8 residents are able to pay rent every week.  Enter 8 for the total number of adult residents who are expected to pay rent. If your organization uses a sliding fee scale, enter the average rent paid by a resident.</t>
  </si>
  <si>
    <t>Total Grant Revenue</t>
  </si>
  <si>
    <t xml:space="preserve">Instructions: Enter the subsidy amount that your organization receives per resident.  If residents at your home do not receive resident subsidies, leave this worksheet blank.  Enter the time period that the subsidy covers, for example, weekly or monthly.  Enter the number of average number of residents who are receiving subsidies at a particular time.  For example, if you have a house that has a total capacity of 8, and on average, 4 residents are eligible for subsidies, and 4 residents pay rent, enter "4".  </t>
  </si>
  <si>
    <t>Complete Worksheet for House 5</t>
  </si>
  <si>
    <t>Is this Level II or Level III Housing</t>
  </si>
  <si>
    <t>Your organization may be eligible for grants.  It is important that you understand exactly what the terms of your grant are and what expenses you may use the funds for.  Work with an accountant or other professional to help you establish an appropriate system for managing any grants.  The worksheet below is a basic way for you to estimate how much revenue you may be able to receive in grants and how getting these grants may impact your bottom line.  
Some grants may only be used for specific expenses.  To add these to your work sheet, enter the name of the grant in the first column, then select the eligible expense from the drop down list in the second column.  The annual amount budgeted will automatically calculate.  Enter in the fourth column the annual amount that the grant will cover for the selected expense.  
If a grant can cover more than one expense, use more than one line on the worksheet.
If a grant is unrestricted and can be used to cover any expense, leave the second column blank</t>
  </si>
  <si>
    <t>Annual Amount Budgeted</t>
  </si>
  <si>
    <t xml:space="preserve">Learn More about the Life Expectancy of Common Items </t>
  </si>
  <si>
    <t>Printable Worksheet</t>
  </si>
  <si>
    <t>Click Here for a Printer Friendly Version</t>
  </si>
  <si>
    <r>
      <t xml:space="preserve">This Spreadsheet is </t>
    </r>
    <r>
      <rPr>
        <b/>
        <sz val="11"/>
        <color theme="1"/>
        <rFont val="Calibri"/>
        <family val="2"/>
        <scheme val="minor"/>
      </rPr>
      <t xml:space="preserve">Protected.  </t>
    </r>
    <r>
      <rPr>
        <sz val="11"/>
        <color theme="1"/>
        <rFont val="Calibri"/>
        <family val="2"/>
        <scheme val="minor"/>
      </rPr>
      <t xml:space="preserve">This helps prevent users from unintentionally changing formulas.  If you would like to make changes you must unprotect the worksheet. To do this, click on the "Review" Tab, Under the "Protect" Header, click "Unprotect Sheet".  It is recommended that you save this file as a new file prior to unprotecting the sheet and making changes.  </t>
    </r>
  </si>
  <si>
    <t>Total Amount for this category</t>
  </si>
  <si>
    <t xml:space="preserve">Total Annual Fee Revenue </t>
  </si>
  <si>
    <t xml:space="preserve">Total Annual Subsidy Revenue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</si>
</sst>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4"/>
      <color theme="1"/>
      <name val="Calibri"/>
      <family val="2"/>
      <scheme val="minor"/>
    </font>
    <font>
      <sz val="16"/>
      <color theme="1"/>
      <name val="Calibri"/>
      <family val="2"/>
      <scheme val="minor"/>
    </font>
    <font>
      <u/>
      <sz val="11"/>
      <color theme="10"/>
      <name val="Calibri"/>
      <family val="2"/>
      <scheme val="minor"/>
    </font>
    <font>
      <sz val="11"/>
      <color rgb="FFFF0000"/>
      <name val="Calibri"/>
      <family val="2"/>
      <scheme val="minor"/>
    </font>
    <font>
      <u/>
      <sz val="14"/>
      <color theme="10"/>
      <name val="Calibri"/>
      <family val="2"/>
      <scheme val="minor"/>
    </font>
    <font>
      <u/>
      <sz val="16"/>
      <color theme="10"/>
      <name val="Calibri"/>
      <family val="2"/>
      <scheme val="minor"/>
    </font>
    <font>
      <b/>
      <sz val="12"/>
      <name val="Calibri"/>
      <family val="2"/>
      <scheme val="minor"/>
    </font>
    <font>
      <sz val="12"/>
      <name val="Calibri"/>
      <family val="2"/>
      <scheme val="minor"/>
    </font>
    <font>
      <b/>
      <sz val="11"/>
      <color theme="9"/>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CC99FF"/>
        <bgColor indexed="64"/>
      </patternFill>
    </fill>
    <fill>
      <patternFill patternType="solid">
        <fgColor theme="2"/>
        <bgColor indexed="64"/>
      </patternFill>
    </fill>
    <fill>
      <patternFill patternType="solid">
        <fgColor theme="8" tint="0.59999389629810485"/>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44">
    <xf numFmtId="0" fontId="0" fillId="0" borderId="0" xfId="0"/>
    <xf numFmtId="0" fontId="2" fillId="0" borderId="0" xfId="0" applyFont="1"/>
    <xf numFmtId="0" fontId="3" fillId="0" borderId="0" xfId="0" applyFont="1"/>
    <xf numFmtId="0" fontId="5" fillId="0" borderId="0" xfId="0" applyFont="1" applyAlignment="1">
      <alignment horizontal="center"/>
    </xf>
    <xf numFmtId="0" fontId="0" fillId="0" borderId="0" xfId="0" applyBorder="1"/>
    <xf numFmtId="0" fontId="0" fillId="0" borderId="0" xfId="0" applyFill="1" applyBorder="1"/>
    <xf numFmtId="0" fontId="0" fillId="0" borderId="1" xfId="0" applyFont="1" applyBorder="1"/>
    <xf numFmtId="0" fontId="0" fillId="0" borderId="1" xfId="0" applyBorder="1"/>
    <xf numFmtId="0" fontId="3" fillId="0" borderId="1" xfId="0" applyFont="1" applyFill="1" applyBorder="1"/>
    <xf numFmtId="0" fontId="3" fillId="0" borderId="1" xfId="0" applyFont="1" applyBorder="1"/>
    <xf numFmtId="0" fontId="3" fillId="4" borderId="1" xfId="0" applyFont="1" applyFill="1" applyBorder="1"/>
    <xf numFmtId="44" fontId="0" fillId="0" borderId="0" xfId="1" applyFont="1"/>
    <xf numFmtId="44" fontId="0" fillId="0" borderId="0" xfId="1" applyFont="1" applyFill="1"/>
    <xf numFmtId="44" fontId="0" fillId="0" borderId="0" xfId="1" applyFont="1" applyFill="1" applyBorder="1"/>
    <xf numFmtId="44" fontId="0" fillId="0" borderId="0" xfId="1" applyFont="1" applyBorder="1"/>
    <xf numFmtId="44" fontId="0" fillId="0" borderId="1" xfId="1" applyFont="1" applyBorder="1"/>
    <xf numFmtId="44" fontId="3" fillId="0" borderId="1" xfId="1" applyFont="1" applyBorder="1"/>
    <xf numFmtId="0" fontId="2" fillId="0" borderId="1" xfId="0" applyFont="1" applyBorder="1"/>
    <xf numFmtId="44" fontId="1" fillId="0" borderId="1" xfId="1" applyFont="1" applyBorder="1"/>
    <xf numFmtId="44" fontId="2" fillId="0" borderId="1" xfId="1" applyFont="1" applyBorder="1"/>
    <xf numFmtId="44" fontId="0" fillId="0" borderId="1" xfId="0" applyNumberFormat="1" applyBorder="1"/>
    <xf numFmtId="0" fontId="0" fillId="0" borderId="1" xfId="0" applyBorder="1" applyAlignment="1">
      <alignment wrapText="1"/>
    </xf>
    <xf numFmtId="0" fontId="0" fillId="0" borderId="0" xfId="0" applyAlignment="1">
      <alignment wrapText="1"/>
    </xf>
    <xf numFmtId="0" fontId="0" fillId="3" borderId="1" xfId="0" applyFill="1" applyBorder="1"/>
    <xf numFmtId="0" fontId="0" fillId="0" borderId="0" xfId="0" applyFill="1" applyBorder="1" applyAlignment="1">
      <alignment horizontal="left"/>
    </xf>
    <xf numFmtId="0" fontId="2" fillId="0" borderId="1" xfId="0" applyFont="1" applyFill="1" applyBorder="1" applyAlignment="1">
      <alignment horizontal="left"/>
    </xf>
    <xf numFmtId="44" fontId="0" fillId="0" borderId="1" xfId="1" applyFont="1" applyFill="1" applyBorder="1"/>
    <xf numFmtId="44" fontId="2" fillId="0" borderId="0" xfId="1" applyFont="1"/>
    <xf numFmtId="0" fontId="0" fillId="0" borderId="1" xfId="0" applyFill="1" applyBorder="1"/>
    <xf numFmtId="0" fontId="2" fillId="0" borderId="1" xfId="0" applyFont="1" applyFill="1" applyBorder="1"/>
    <xf numFmtId="0" fontId="2" fillId="6" borderId="1" xfId="0" applyFont="1" applyFill="1" applyBorder="1"/>
    <xf numFmtId="44" fontId="2" fillId="6" borderId="1" xfId="1" applyFont="1" applyFill="1" applyBorder="1"/>
    <xf numFmtId="0" fontId="5" fillId="0" borderId="0" xfId="0" applyFont="1" applyAlignment="1"/>
    <xf numFmtId="0" fontId="0" fillId="0" borderId="1" xfId="0" applyFont="1" applyFill="1" applyBorder="1"/>
    <xf numFmtId="44" fontId="2" fillId="0" borderId="0" xfId="1" applyFont="1" applyBorder="1"/>
    <xf numFmtId="0" fontId="6" fillId="0" borderId="1" xfId="3" applyBorder="1"/>
    <xf numFmtId="44" fontId="0" fillId="0" borderId="1" xfId="1" applyFont="1" applyBorder="1" applyProtection="1"/>
    <xf numFmtId="44" fontId="0" fillId="7" borderId="1" xfId="1" applyFont="1" applyFill="1" applyBorder="1" applyProtection="1"/>
    <xf numFmtId="44" fontId="2" fillId="7" borderId="1" xfId="1" applyFont="1" applyFill="1" applyBorder="1" applyProtection="1"/>
    <xf numFmtId="0" fontId="0" fillId="2" borderId="1" xfId="0" applyFill="1" applyBorder="1" applyAlignment="1" applyProtection="1">
      <alignment horizontal="left"/>
      <protection locked="0"/>
    </xf>
    <xf numFmtId="0" fontId="0" fillId="0" borderId="1" xfId="0" applyFill="1" applyBorder="1" applyProtection="1">
      <protection locked="0"/>
    </xf>
    <xf numFmtId="44" fontId="0" fillId="3" borderId="1" xfId="1" applyFont="1" applyFill="1" applyBorder="1" applyProtection="1">
      <protection locked="0"/>
    </xf>
    <xf numFmtId="0" fontId="0" fillId="2" borderId="1" xfId="0" applyFill="1" applyBorder="1" applyProtection="1">
      <protection locked="0"/>
    </xf>
    <xf numFmtId="44" fontId="0" fillId="2" borderId="1" xfId="1" applyFont="1" applyFill="1" applyBorder="1" applyProtection="1">
      <protection locked="0"/>
    </xf>
    <xf numFmtId="0" fontId="0" fillId="3" borderId="1" xfId="0" applyFill="1" applyBorder="1" applyProtection="1">
      <protection locked="0"/>
    </xf>
    <xf numFmtId="0" fontId="0" fillId="5" borderId="1" xfId="0" applyFill="1" applyBorder="1" applyProtection="1">
      <protection locked="0"/>
    </xf>
    <xf numFmtId="44" fontId="0" fillId="5" borderId="1" xfId="1" applyFont="1" applyFill="1" applyBorder="1" applyProtection="1">
      <protection locked="0"/>
    </xf>
    <xf numFmtId="44" fontId="0" fillId="0" borderId="1" xfId="1" applyFont="1" applyFill="1" applyBorder="1" applyProtection="1"/>
    <xf numFmtId="9" fontId="0" fillId="2" borderId="1" xfId="2" applyFont="1" applyFill="1" applyBorder="1" applyProtection="1">
      <protection locked="0"/>
    </xf>
    <xf numFmtId="44" fontId="0" fillId="0" borderId="1" xfId="0" applyNumberFormat="1" applyFill="1" applyBorder="1"/>
    <xf numFmtId="0" fontId="0" fillId="0" borderId="0" xfId="0" applyFont="1" applyAlignment="1">
      <alignment horizontal="left" wrapText="1"/>
    </xf>
    <xf numFmtId="0" fontId="0" fillId="0" borderId="1" xfId="0" applyNumberFormat="1" applyBorder="1"/>
    <xf numFmtId="0" fontId="0" fillId="0" borderId="1" xfId="0" applyFill="1" applyBorder="1" applyProtection="1"/>
    <xf numFmtId="44" fontId="2" fillId="0" borderId="1" xfId="1" applyFont="1" applyBorder="1" applyProtection="1"/>
    <xf numFmtId="44" fontId="0" fillId="0" borderId="1" xfId="1" applyFont="1" applyFill="1" applyBorder="1" applyProtection="1">
      <protection locked="0"/>
    </xf>
    <xf numFmtId="44" fontId="0" fillId="2" borderId="1" xfId="1" applyFont="1" applyFill="1" applyBorder="1" applyProtection="1"/>
    <xf numFmtId="0" fontId="0" fillId="0" borderId="0" xfId="0" applyFont="1" applyBorder="1"/>
    <xf numFmtId="44" fontId="0" fillId="0" borderId="0" xfId="1" applyFont="1" applyFill="1" applyBorder="1" applyAlignment="1">
      <alignment horizontal="left"/>
    </xf>
    <xf numFmtId="0" fontId="0" fillId="0" borderId="0" xfId="0" applyAlignment="1">
      <alignment horizontal="left" wrapText="1"/>
    </xf>
    <xf numFmtId="44" fontId="7" fillId="0" borderId="0" xfId="1" applyFont="1"/>
    <xf numFmtId="44" fontId="7" fillId="0" borderId="0" xfId="1" applyFont="1" applyFill="1" applyBorder="1"/>
    <xf numFmtId="44" fontId="7" fillId="0" borderId="0" xfId="1" applyFont="1" applyBorder="1"/>
    <xf numFmtId="0" fontId="7" fillId="0" borderId="0" xfId="0" applyFont="1"/>
    <xf numFmtId="0" fontId="0" fillId="8" borderId="1" xfId="0" applyFill="1" applyBorder="1" applyProtection="1">
      <protection locked="0"/>
    </xf>
    <xf numFmtId="44" fontId="0" fillId="8" borderId="1" xfId="1" applyFont="1" applyFill="1" applyBorder="1" applyProtection="1"/>
    <xf numFmtId="0" fontId="0" fillId="0" borderId="0" xfId="0" applyAlignment="1">
      <alignment horizontal="center"/>
    </xf>
    <xf numFmtId="0" fontId="10" fillId="0" borderId="0" xfId="0" applyFont="1" applyAlignment="1">
      <alignment wrapText="1"/>
    </xf>
    <xf numFmtId="0" fontId="11" fillId="0" borderId="0" xfId="0" applyFont="1" applyAlignment="1">
      <alignment horizontal="center"/>
    </xf>
    <xf numFmtId="0" fontId="11" fillId="0" borderId="0" xfId="0" applyFont="1" applyAlignment="1">
      <alignment wrapText="1"/>
    </xf>
    <xf numFmtId="16" fontId="11" fillId="0" borderId="0" xfId="0" applyNumberFormat="1" applyFont="1" applyAlignment="1">
      <alignment horizontal="center"/>
    </xf>
    <xf numFmtId="0" fontId="11" fillId="0" borderId="0" xfId="0" applyFont="1" applyAlignment="1">
      <alignment vertical="top" wrapText="1"/>
    </xf>
    <xf numFmtId="16" fontId="0" fillId="0" borderId="0" xfId="0" applyNumberFormat="1" applyAlignment="1">
      <alignment horizontal="center"/>
    </xf>
    <xf numFmtId="0" fontId="11" fillId="0" borderId="0" xfId="0" applyFont="1" applyAlignment="1">
      <alignment vertical="center" wrapText="1"/>
    </xf>
    <xf numFmtId="0" fontId="11" fillId="0" borderId="0" xfId="0" applyFont="1" applyAlignment="1">
      <alignment horizontal="left" vertical="center" wrapText="1" indent="1"/>
    </xf>
    <xf numFmtId="0" fontId="0" fillId="2" borderId="1" xfId="0" applyFont="1" applyFill="1" applyBorder="1"/>
    <xf numFmtId="44" fontId="0" fillId="2" borderId="0" xfId="1" applyFont="1" applyFill="1" applyBorder="1" applyProtection="1">
      <protection locked="0"/>
    </xf>
    <xf numFmtId="44" fontId="0" fillId="10" borderId="1" xfId="1" applyFont="1" applyFill="1" applyBorder="1" applyProtection="1"/>
    <xf numFmtId="0" fontId="0" fillId="2" borderId="1" xfId="0" applyFont="1" applyFill="1" applyBorder="1" applyProtection="1">
      <protection locked="0"/>
    </xf>
    <xf numFmtId="0" fontId="3" fillId="0" borderId="1" xfId="0" applyFont="1" applyBorder="1" applyProtection="1">
      <protection locked="0"/>
    </xf>
    <xf numFmtId="44" fontId="3" fillId="0" borderId="1" xfId="1" applyFont="1" applyBorder="1" applyProtection="1">
      <protection locked="0"/>
    </xf>
    <xf numFmtId="0" fontId="0" fillId="3" borderId="1" xfId="0" applyFont="1" applyFill="1" applyBorder="1" applyProtection="1">
      <protection locked="0"/>
    </xf>
    <xf numFmtId="0" fontId="0" fillId="5" borderId="1" xfId="0" applyFont="1" applyFill="1" applyBorder="1" applyProtection="1">
      <protection locked="0"/>
    </xf>
    <xf numFmtId="0" fontId="0" fillId="0" borderId="4" xfId="0" applyFont="1" applyBorder="1"/>
    <xf numFmtId="0" fontId="0" fillId="2" borderId="4" xfId="0" applyFill="1" applyBorder="1" applyProtection="1">
      <protection locked="0"/>
    </xf>
    <xf numFmtId="44" fontId="0" fillId="2" borderId="4" xfId="1" applyFont="1" applyFill="1" applyBorder="1" applyProtection="1">
      <protection locked="0"/>
    </xf>
    <xf numFmtId="44" fontId="0" fillId="0" borderId="4" xfId="1" applyFont="1" applyBorder="1"/>
    <xf numFmtId="44" fontId="0" fillId="0" borderId="0" xfId="0" applyNumberFormat="1"/>
    <xf numFmtId="0" fontId="0" fillId="2" borderId="0" xfId="0" applyFill="1" applyProtection="1">
      <protection locked="0"/>
    </xf>
    <xf numFmtId="44" fontId="0" fillId="2" borderId="0" xfId="1" applyFont="1" applyFill="1" applyProtection="1">
      <protection locked="0"/>
    </xf>
    <xf numFmtId="0" fontId="0" fillId="2" borderId="8" xfId="0" applyFill="1" applyBorder="1" applyProtection="1">
      <protection locked="0"/>
    </xf>
    <xf numFmtId="44" fontId="0" fillId="2" borderId="8" xfId="1" applyFont="1" applyFill="1" applyBorder="1" applyProtection="1">
      <protection locked="0"/>
    </xf>
    <xf numFmtId="44" fontId="0" fillId="11" borderId="1" xfId="1" applyFont="1" applyFill="1" applyBorder="1" applyProtection="1">
      <protection locked="0"/>
    </xf>
    <xf numFmtId="44" fontId="3" fillId="0" borderId="1" xfId="1" applyFont="1" applyFill="1" applyBorder="1" applyProtection="1">
      <protection locked="0"/>
    </xf>
    <xf numFmtId="0" fontId="3" fillId="0" borderId="1" xfId="0" applyFont="1" applyFill="1" applyBorder="1" applyProtection="1">
      <protection locked="0"/>
    </xf>
    <xf numFmtId="44" fontId="3" fillId="0" borderId="1" xfId="1" applyFont="1" applyFill="1" applyBorder="1"/>
    <xf numFmtId="0" fontId="2" fillId="0" borderId="0" xfId="0" applyFont="1" applyFill="1"/>
    <xf numFmtId="44" fontId="0" fillId="0" borderId="0" xfId="1" applyFont="1" applyFill="1" applyBorder="1" applyProtection="1">
      <protection locked="0"/>
    </xf>
    <xf numFmtId="0" fontId="3" fillId="0" borderId="0" xfId="0" applyFont="1" applyFill="1" applyBorder="1"/>
    <xf numFmtId="44" fontId="3" fillId="0" borderId="0" xfId="1" applyFont="1" applyFill="1" applyBorder="1" applyProtection="1">
      <protection locked="0"/>
    </xf>
    <xf numFmtId="0" fontId="2" fillId="6" borderId="1" xfId="0" applyFont="1" applyFill="1" applyBorder="1" applyAlignment="1">
      <alignment horizontal="center"/>
    </xf>
    <xf numFmtId="0" fontId="0" fillId="9" borderId="10" xfId="0" applyFont="1" applyFill="1" applyBorder="1" applyAlignment="1">
      <alignment horizontal="center" wrapText="1"/>
    </xf>
    <xf numFmtId="0" fontId="2" fillId="9" borderId="11" xfId="0" applyFont="1" applyFill="1" applyBorder="1" applyAlignment="1">
      <alignment horizontal="center" wrapText="1"/>
    </xf>
    <xf numFmtId="0" fontId="2" fillId="9" borderId="12" xfId="0" applyFont="1" applyFill="1" applyBorder="1" applyAlignment="1">
      <alignment horizontal="center" wrapText="1"/>
    </xf>
    <xf numFmtId="0" fontId="5" fillId="0" borderId="0" xfId="0" applyFont="1" applyAlignment="1">
      <alignment horizontal="center"/>
    </xf>
    <xf numFmtId="0" fontId="0" fillId="0" borderId="0" xfId="0" applyAlignment="1">
      <alignment horizontal="left" wrapText="1"/>
    </xf>
    <xf numFmtId="0" fontId="6" fillId="9" borderId="5" xfId="3" applyFill="1" applyBorder="1" applyAlignment="1">
      <alignment horizontal="center" wrapText="1"/>
    </xf>
    <xf numFmtId="0" fontId="6" fillId="9" borderId="6" xfId="3" applyFill="1" applyBorder="1" applyAlignment="1">
      <alignment horizontal="center" wrapText="1"/>
    </xf>
    <xf numFmtId="0" fontId="6" fillId="9" borderId="7" xfId="3" applyFill="1" applyBorder="1" applyAlignment="1">
      <alignment horizontal="center" wrapText="1"/>
    </xf>
    <xf numFmtId="44" fontId="0" fillId="0" borderId="2" xfId="1" applyFont="1" applyFill="1" applyBorder="1" applyAlignment="1">
      <alignment horizontal="left"/>
    </xf>
    <xf numFmtId="44" fontId="0" fillId="0" borderId="0" xfId="1" applyFont="1" applyFill="1" applyBorder="1" applyAlignment="1">
      <alignment horizontal="left"/>
    </xf>
    <xf numFmtId="0" fontId="6" fillId="6" borderId="1" xfId="3"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7" xfId="0" applyFont="1" applyFill="1" applyBorder="1" applyAlignment="1">
      <alignment horizontal="center"/>
    </xf>
    <xf numFmtId="0" fontId="2" fillId="6" borderId="9" xfId="0" applyFont="1" applyFill="1" applyBorder="1" applyAlignment="1">
      <alignment horizontal="center"/>
    </xf>
    <xf numFmtId="0" fontId="6" fillId="0" borderId="0" xfId="3" applyAlignment="1">
      <alignment horizontal="center"/>
    </xf>
    <xf numFmtId="0" fontId="6" fillId="6" borderId="3" xfId="3" applyFill="1" applyBorder="1" applyAlignment="1">
      <alignment horizontal="center"/>
    </xf>
    <xf numFmtId="0" fontId="0" fillId="9" borderId="6" xfId="0" applyFont="1" applyFill="1" applyBorder="1" applyAlignment="1">
      <alignment horizontal="center"/>
    </xf>
    <xf numFmtId="0" fontId="2" fillId="9" borderId="6" xfId="0" applyFont="1" applyFill="1" applyBorder="1" applyAlignment="1">
      <alignment horizontal="center"/>
    </xf>
    <xf numFmtId="0" fontId="0" fillId="9" borderId="5" xfId="0" applyFont="1" applyFill="1" applyBorder="1" applyAlignment="1">
      <alignment horizontal="center"/>
    </xf>
    <xf numFmtId="0" fontId="0" fillId="9" borderId="7" xfId="0" applyFont="1" applyFill="1" applyBorder="1" applyAlignment="1">
      <alignment horizontal="center"/>
    </xf>
    <xf numFmtId="0" fontId="6" fillId="9" borderId="13" xfId="3" applyFill="1" applyBorder="1" applyAlignment="1">
      <alignment horizontal="center" wrapText="1"/>
    </xf>
    <xf numFmtId="0" fontId="6" fillId="9" borderId="3" xfId="3" applyFill="1" applyBorder="1" applyAlignment="1">
      <alignment horizontal="center" wrapText="1"/>
    </xf>
    <xf numFmtId="0" fontId="6" fillId="9" borderId="14" xfId="3" applyFill="1" applyBorder="1" applyAlignment="1">
      <alignment horizontal="center" wrapText="1"/>
    </xf>
    <xf numFmtId="0" fontId="6" fillId="9" borderId="5" xfId="3" applyFill="1" applyBorder="1" applyAlignment="1">
      <alignment horizontal="center"/>
    </xf>
    <xf numFmtId="0" fontId="6" fillId="9" borderId="6" xfId="3" applyFill="1" applyBorder="1" applyAlignment="1">
      <alignment horizontal="center"/>
    </xf>
    <xf numFmtId="0" fontId="6" fillId="9" borderId="7" xfId="3" applyFill="1" applyBorder="1" applyAlignment="1">
      <alignment horizontal="center"/>
    </xf>
    <xf numFmtId="0" fontId="2" fillId="6" borderId="3" xfId="0" applyFont="1" applyFill="1" applyBorder="1" applyAlignment="1">
      <alignment horizontal="center"/>
    </xf>
    <xf numFmtId="0" fontId="5" fillId="0" borderId="0" xfId="0" applyFont="1" applyFill="1" applyAlignment="1">
      <alignment horizontal="center"/>
    </xf>
    <xf numFmtId="0" fontId="0" fillId="0" borderId="8" xfId="0" applyFill="1" applyBorder="1" applyAlignment="1" applyProtection="1">
      <alignment horizontal="left"/>
      <protection locked="0"/>
    </xf>
    <xf numFmtId="0" fontId="0" fillId="0" borderId="1" xfId="0" applyBorder="1" applyAlignment="1">
      <alignment horizontal="left" wrapText="1"/>
    </xf>
    <xf numFmtId="0" fontId="9" fillId="3" borderId="0" xfId="3" applyFont="1" applyFill="1" applyAlignment="1">
      <alignment horizontal="center"/>
    </xf>
    <xf numFmtId="0" fontId="6" fillId="0" borderId="0" xfId="3" applyAlignment="1">
      <alignment horizontal="left"/>
    </xf>
    <xf numFmtId="0" fontId="4" fillId="0" borderId="0" xfId="0" applyFont="1" applyAlignment="1">
      <alignment horizontal="center"/>
    </xf>
    <xf numFmtId="0" fontId="6" fillId="0" borderId="0" xfId="3" applyAlignment="1">
      <alignment horizontal="left" wrapText="1"/>
    </xf>
    <xf numFmtId="0" fontId="8" fillId="3" borderId="0" xfId="3" applyFont="1" applyFill="1" applyAlignment="1">
      <alignment horizontal="center"/>
    </xf>
    <xf numFmtId="0" fontId="10" fillId="0" borderId="0" xfId="0" applyFont="1" applyAlignment="1">
      <alignment horizontal="center" wrapText="1"/>
    </xf>
    <xf numFmtId="0" fontId="2" fillId="0" borderId="5" xfId="0" applyFont="1" applyBorder="1" applyAlignment="1">
      <alignment horizontal="right"/>
    </xf>
    <xf numFmtId="0" fontId="2" fillId="0" borderId="6" xfId="0" applyFont="1" applyBorder="1" applyAlignment="1">
      <alignment horizontal="right"/>
    </xf>
    <xf numFmtId="0" fontId="2" fillId="0" borderId="7" xfId="0" applyFont="1" applyBorder="1" applyAlignment="1">
      <alignment horizontal="right"/>
    </xf>
    <xf numFmtId="0" fontId="0" fillId="0" borderId="0" xfId="0" applyFont="1" applyAlignment="1">
      <alignment horizontal="left" wrapText="1"/>
    </xf>
    <xf numFmtId="0" fontId="0" fillId="0" borderId="0" xfId="0" applyFont="1" applyBorder="1" applyAlignment="1">
      <alignment horizontal="left" wrapText="1"/>
    </xf>
    <xf numFmtId="0" fontId="5" fillId="0" borderId="0" xfId="0" applyFont="1" applyBorder="1" applyAlignment="1">
      <alignment horizontal="center"/>
    </xf>
  </cellXfs>
  <cellStyles count="4">
    <cellStyle name="Currency" xfId="1" builtinId="4"/>
    <cellStyle name="Hyperlink" xfId="3" builtinId="8"/>
    <cellStyle name="Normal" xfId="0" builtinId="0"/>
    <cellStyle name="Percent" xfId="2" builtinId="5"/>
  </cellStyles>
  <dxfs count="3">
    <dxf>
      <font>
        <color theme="0"/>
      </font>
    </dxf>
    <dxf>
      <font>
        <color theme="0"/>
      </font>
    </dxf>
    <dxf>
      <font>
        <color theme="0"/>
      </font>
    </dxf>
  </dxfs>
  <tableStyles count="0" defaultTableStyle="TableStyleMedium2" defaultPivotStyle="PivotStyleLight16"/>
  <colors>
    <mruColors>
      <color rgb="FFFF9999"/>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63f78b26-80cc-40a7-b987-4819ba5e1208.filesusr.com/ugd/3c8c7e_345c0538535f46e3b7ced68df13d9fc6.pdf" TargetMode="External"/><Relationship Id="rId7" Type="http://schemas.openxmlformats.org/officeDocument/2006/relationships/printerSettings" Target="../printerSettings/printerSettings1.bin"/><Relationship Id="rId2" Type="http://schemas.openxmlformats.org/officeDocument/2006/relationships/hyperlink" Target="https://63f78b26-80cc-40a7-b987-4819ba5e1208.filesusr.com/ugd/3c8c7e_345c0538535f46e3b7ced68df13d9fc6.pdf" TargetMode="External"/><Relationship Id="rId1" Type="http://schemas.openxmlformats.org/officeDocument/2006/relationships/hyperlink" Target="https://63f78b26-80cc-40a7-b987-4819ba5e1208.filesusr.com/ugd/3c8c7e_f2f580626b57435dae40bcfeff80f5ce.pdf" TargetMode="External"/><Relationship Id="rId6" Type="http://schemas.openxmlformats.org/officeDocument/2006/relationships/hyperlink" Target="https://63f78b26-80cc-40a7-b987-4819ba5e1208.filesusr.com/ugd/3c8c7e_345c0538535f46e3b7ced68df13d9fc6.pdf" TargetMode="External"/><Relationship Id="rId5" Type="http://schemas.openxmlformats.org/officeDocument/2006/relationships/hyperlink" Target="https://63f78b26-80cc-40a7-b987-4819ba5e1208.filesusr.com/ugd/3c8c7e_345c0538535f46e3b7ced68df13d9fc6.pdf" TargetMode="External"/><Relationship Id="rId4" Type="http://schemas.openxmlformats.org/officeDocument/2006/relationships/hyperlink" Target="https://63f78b26-80cc-40a7-b987-4819ba5e1208.filesusr.com/ugd/3c8c7e_345c0538535f46e3b7ced68df13d9fc6.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63f78b26-80cc-40a7-b987-4819ba5e1208.filesusr.com/ugd/3c8c7e_345c0538535f46e3b7ced68df13d9fc6.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hyperlink" Target="https://mha.ohio.gov/Portals/0/assets/SchoolsAndCommunities/CommunityAndHousing/HousingResources/Recovery-Housing-Project-ToolKit.pdf" TargetMode="External"/><Relationship Id="rId1" Type="http://schemas.openxmlformats.org/officeDocument/2006/relationships/hyperlink" Target="https://www.investopedia.com/ask/answers/042415/what-difference-between-operating-expense-and-capital-expense.a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A0CC-37C8-4638-83F0-C91534CCDED7}">
  <dimension ref="A1:F162"/>
  <sheetViews>
    <sheetView tabSelected="1" topLeftCell="A118" workbookViewId="0">
      <selection activeCell="E137" sqref="E137"/>
    </sheetView>
  </sheetViews>
  <sheetFormatPr defaultRowHeight="14.5" x14ac:dyDescent="0.35"/>
  <cols>
    <col min="1" max="1" width="50.453125" bestFit="1" customWidth="1"/>
    <col min="2" max="2" width="32.26953125" customWidth="1"/>
    <col min="3" max="3" width="18.6328125" style="11" bestFit="1" customWidth="1"/>
    <col min="4" max="4" width="18" style="11" bestFit="1" customWidth="1"/>
    <col min="5" max="5" width="12.1796875" style="11" bestFit="1" customWidth="1"/>
  </cols>
  <sheetData>
    <row r="1" spans="1:5" ht="21" x14ac:dyDescent="0.5">
      <c r="A1" s="103" t="s">
        <v>0</v>
      </c>
      <c r="B1" s="103"/>
      <c r="C1" s="103"/>
      <c r="D1" s="103"/>
      <c r="E1" s="103"/>
    </row>
    <row r="2" spans="1:5" ht="178" customHeight="1" x14ac:dyDescent="0.35">
      <c r="A2" s="104" t="s">
        <v>281</v>
      </c>
      <c r="B2" s="104"/>
      <c r="C2" s="104"/>
      <c r="D2" s="104"/>
      <c r="E2" s="104"/>
    </row>
    <row r="3" spans="1:5" ht="42.5" customHeight="1" x14ac:dyDescent="0.35">
      <c r="A3" s="104" t="s">
        <v>297</v>
      </c>
      <c r="B3" s="104"/>
      <c r="C3" s="104"/>
      <c r="D3" s="104"/>
      <c r="E3" s="104"/>
    </row>
    <row r="4" spans="1:5" x14ac:dyDescent="0.35">
      <c r="A4" s="1"/>
      <c r="B4" s="87"/>
      <c r="C4" s="88"/>
      <c r="D4" s="75"/>
      <c r="E4" s="59"/>
    </row>
    <row r="5" spans="1:5" ht="15" thickBot="1" x14ac:dyDescent="0.4">
      <c r="A5" s="1" t="s">
        <v>127</v>
      </c>
      <c r="B5" s="89"/>
      <c r="C5" s="90"/>
      <c r="D5" s="90"/>
    </row>
    <row r="6" spans="1:5" x14ac:dyDescent="0.35">
      <c r="C6" s="27"/>
      <c r="D6" s="13"/>
    </row>
    <row r="7" spans="1:5" x14ac:dyDescent="0.35">
      <c r="C7" s="27" t="s">
        <v>120</v>
      </c>
      <c r="D7" s="13"/>
    </row>
    <row r="8" spans="1:5" x14ac:dyDescent="0.35">
      <c r="A8" s="25" t="s">
        <v>35</v>
      </c>
      <c r="B8" s="39"/>
      <c r="C8" s="108" t="str">
        <f>IF(B8='drop down'!A7,"Fill In Orange Cells","Ignore Orange Cells")</f>
        <v>Ignore Orange Cells</v>
      </c>
      <c r="D8" s="109"/>
    </row>
    <row r="9" spans="1:5" x14ac:dyDescent="0.35">
      <c r="A9" s="25" t="s">
        <v>85</v>
      </c>
      <c r="B9" s="39"/>
      <c r="C9" s="108" t="str">
        <f>IF(B9='drop down'!A7,"Fill in Yellow Cells","Ignore Yellow Cells")</f>
        <v>Ignore Yellow Cells</v>
      </c>
      <c r="D9" s="109"/>
      <c r="E9" s="59"/>
    </row>
    <row r="10" spans="1:5" x14ac:dyDescent="0.35">
      <c r="A10" s="25" t="s">
        <v>291</v>
      </c>
      <c r="B10" s="39"/>
      <c r="C10" s="57" t="str">
        <f>IF(B10="yes","Fill in Purple Cells","Skip Purple Cells")</f>
        <v>Skip Purple Cells</v>
      </c>
      <c r="D10" s="57"/>
      <c r="E10" s="59"/>
    </row>
    <row r="11" spans="1:5" x14ac:dyDescent="0.35">
      <c r="A11" s="25" t="s">
        <v>263</v>
      </c>
      <c r="B11" s="39"/>
      <c r="C11" s="57"/>
      <c r="D11" s="57"/>
      <c r="E11" s="59"/>
    </row>
    <row r="12" spans="1:5" x14ac:dyDescent="0.35">
      <c r="A12" s="24"/>
      <c r="B12" s="24"/>
      <c r="C12" s="13"/>
      <c r="D12" s="12"/>
      <c r="E12" s="59"/>
    </row>
    <row r="13" spans="1:5" x14ac:dyDescent="0.35">
      <c r="A13" s="111" t="s">
        <v>8</v>
      </c>
      <c r="B13" s="111"/>
      <c r="C13" s="13"/>
      <c r="D13" s="13"/>
      <c r="E13" s="59"/>
    </row>
    <row r="14" spans="1:5" x14ac:dyDescent="0.35">
      <c r="A14" s="17" t="s">
        <v>1</v>
      </c>
      <c r="B14" s="42"/>
      <c r="C14" s="13"/>
      <c r="D14" s="13"/>
      <c r="E14" s="59"/>
    </row>
    <row r="15" spans="1:5" x14ac:dyDescent="0.35">
      <c r="A15" s="29" t="s">
        <v>2</v>
      </c>
      <c r="B15" s="42"/>
      <c r="C15" s="13"/>
      <c r="D15" s="13"/>
    </row>
    <row r="16" spans="1:5" x14ac:dyDescent="0.35">
      <c r="C16" s="12"/>
      <c r="D16" s="12"/>
    </row>
    <row r="17" spans="1:6" x14ac:dyDescent="0.35">
      <c r="A17" s="110" t="s">
        <v>3</v>
      </c>
      <c r="B17" s="110"/>
      <c r="C17" s="60"/>
      <c r="D17" s="13"/>
    </row>
    <row r="18" spans="1:6" x14ac:dyDescent="0.35">
      <c r="A18" s="7" t="s">
        <v>4</v>
      </c>
      <c r="B18" s="43">
        <v>0</v>
      </c>
      <c r="C18" s="60"/>
      <c r="D18" s="13"/>
    </row>
    <row r="19" spans="1:6" x14ac:dyDescent="0.35">
      <c r="A19" s="7" t="s">
        <v>5</v>
      </c>
      <c r="B19" s="43">
        <v>0</v>
      </c>
      <c r="C19" s="60"/>
      <c r="D19" s="13"/>
    </row>
    <row r="20" spans="1:6" x14ac:dyDescent="0.35">
      <c r="A20" s="7" t="s">
        <v>6</v>
      </c>
      <c r="B20" s="43">
        <v>0</v>
      </c>
      <c r="C20" s="60"/>
      <c r="D20" s="13"/>
    </row>
    <row r="21" spans="1:6" x14ac:dyDescent="0.35">
      <c r="A21" s="7" t="s">
        <v>29</v>
      </c>
      <c r="B21" s="43">
        <v>0</v>
      </c>
      <c r="C21" s="61"/>
      <c r="D21" s="14"/>
    </row>
    <row r="22" spans="1:6" x14ac:dyDescent="0.35">
      <c r="A22" s="7" t="s">
        <v>7</v>
      </c>
      <c r="B22" s="43">
        <v>0</v>
      </c>
      <c r="C22" s="14"/>
      <c r="D22" s="14"/>
    </row>
    <row r="23" spans="1:6" x14ac:dyDescent="0.35">
      <c r="A23" s="23" t="s">
        <v>34</v>
      </c>
      <c r="B23" s="41">
        <v>0</v>
      </c>
      <c r="C23" s="14"/>
      <c r="D23" s="14"/>
    </row>
    <row r="24" spans="1:6" x14ac:dyDescent="0.35">
      <c r="A24" s="29" t="s">
        <v>126</v>
      </c>
      <c r="B24" s="76">
        <f>SUM(B18:B23)</f>
        <v>0</v>
      </c>
      <c r="C24" s="14"/>
      <c r="D24" s="14"/>
    </row>
    <row r="26" spans="1:6" x14ac:dyDescent="0.35">
      <c r="A26" s="30" t="s">
        <v>9</v>
      </c>
      <c r="B26" s="30" t="s">
        <v>64</v>
      </c>
      <c r="C26" s="31" t="s">
        <v>78</v>
      </c>
      <c r="D26" s="31" t="s">
        <v>76</v>
      </c>
      <c r="E26" s="31" t="s">
        <v>84</v>
      </c>
    </row>
    <row r="27" spans="1:6" x14ac:dyDescent="0.35">
      <c r="A27" s="99" t="s">
        <v>69</v>
      </c>
      <c r="B27" s="99"/>
      <c r="C27" s="99"/>
      <c r="D27" s="99"/>
      <c r="E27" s="99"/>
    </row>
    <row r="28" spans="1:6" x14ac:dyDescent="0.35">
      <c r="A28" s="6" t="s">
        <v>10</v>
      </c>
      <c r="B28" s="42" t="s">
        <v>67</v>
      </c>
      <c r="C28" s="43">
        <v>0</v>
      </c>
      <c r="D28" s="36">
        <f>IF(B28='drop down'!$A$2,Worksheet!C28/12,(IF(Worksheet!B28='drop down'!$A$3,Worksheet!C28/3,Worksheet!C28)))</f>
        <v>0</v>
      </c>
      <c r="E28" s="36"/>
      <c r="F28" s="62"/>
    </row>
    <row r="29" spans="1:6" x14ac:dyDescent="0.35">
      <c r="A29" s="6" t="s">
        <v>16</v>
      </c>
      <c r="B29" s="42" t="s">
        <v>68</v>
      </c>
      <c r="C29" s="43">
        <v>0</v>
      </c>
      <c r="D29" s="36">
        <f>IF(B29='drop down'!$A$2,Worksheet!C29/12,(IF(Worksheet!B29='drop down'!$A$3,Worksheet!C29/3,Worksheet!C29)))</f>
        <v>0</v>
      </c>
      <c r="E29" s="36"/>
    </row>
    <row r="30" spans="1:6" x14ac:dyDescent="0.35">
      <c r="A30" s="6" t="s">
        <v>158</v>
      </c>
      <c r="B30" s="42" t="s">
        <v>68</v>
      </c>
      <c r="C30" s="43">
        <v>0</v>
      </c>
      <c r="D30" s="36">
        <f>IF(B30='drop down'!$A$2,Worksheet!C30/12,(IF(Worksheet!B30='drop down'!$A$3,Worksheet!C30/3,Worksheet!C30)))</f>
        <v>0</v>
      </c>
      <c r="E30" s="36"/>
    </row>
    <row r="31" spans="1:6" x14ac:dyDescent="0.35">
      <c r="A31" s="33" t="s">
        <v>41</v>
      </c>
      <c r="B31" s="44" t="s">
        <v>68</v>
      </c>
      <c r="C31" s="41">
        <v>0</v>
      </c>
      <c r="D31" s="36">
        <f>IF(B31='drop down'!$A$2,Worksheet!C31/12,(IF(Worksheet!B31='drop down'!$A$3,Worksheet!C31/3,Worksheet!C31)))</f>
        <v>0</v>
      </c>
      <c r="E31" s="36"/>
    </row>
    <row r="32" spans="1:6" x14ac:dyDescent="0.35">
      <c r="A32" s="77" t="s">
        <v>252</v>
      </c>
      <c r="B32" s="42" t="s">
        <v>68</v>
      </c>
      <c r="C32" s="43">
        <v>0</v>
      </c>
      <c r="D32" s="36">
        <f>IF(B32='drop down'!$A$2,Worksheet!C32/12,(IF(Worksheet!B32='drop down'!$A$3,Worksheet!C32/3,Worksheet!C32)))</f>
        <v>0</v>
      </c>
      <c r="E32" s="36"/>
    </row>
    <row r="33" spans="1:5" x14ac:dyDescent="0.35">
      <c r="A33" s="77" t="s">
        <v>252</v>
      </c>
      <c r="B33" s="42" t="s">
        <v>68</v>
      </c>
      <c r="C33" s="43">
        <v>0</v>
      </c>
      <c r="D33" s="36">
        <f>IF(B33='drop down'!$A$2,Worksheet!C33/12,(IF(Worksheet!B33='drop down'!$A$3,Worksheet!C33/3,Worksheet!C33)))</f>
        <v>0</v>
      </c>
      <c r="E33" s="36"/>
    </row>
    <row r="34" spans="1:5" x14ac:dyDescent="0.35">
      <c r="A34" s="8" t="s">
        <v>70</v>
      </c>
      <c r="B34" s="7"/>
      <c r="C34" s="15"/>
      <c r="D34" s="36"/>
      <c r="E34" s="36">
        <f>SUM(D28:D33)</f>
        <v>0</v>
      </c>
    </row>
    <row r="35" spans="1:5" x14ac:dyDescent="0.35">
      <c r="A35" s="8"/>
      <c r="B35" s="7"/>
      <c r="C35" s="15"/>
      <c r="D35" s="36"/>
      <c r="E35" s="36"/>
    </row>
    <row r="36" spans="1:5" x14ac:dyDescent="0.35">
      <c r="A36" s="99" t="s">
        <v>19</v>
      </c>
      <c r="B36" s="99"/>
      <c r="C36" s="99"/>
      <c r="D36" s="99"/>
      <c r="E36" s="99"/>
    </row>
    <row r="37" spans="1:5" x14ac:dyDescent="0.35">
      <c r="A37" s="6" t="s">
        <v>11</v>
      </c>
      <c r="B37" s="42" t="s">
        <v>68</v>
      </c>
      <c r="C37" s="43">
        <v>0</v>
      </c>
      <c r="D37" s="15">
        <f>IF(B37='drop down'!$A$2,Worksheet!C37/12,(IF(Worksheet!B37='drop down'!$A$3,Worksheet!C37/3,Worksheet!C37)))</f>
        <v>0</v>
      </c>
      <c r="E37" s="15"/>
    </row>
    <row r="38" spans="1:5" x14ac:dyDescent="0.35">
      <c r="A38" s="6" t="s">
        <v>12</v>
      </c>
      <c r="B38" s="42" t="s">
        <v>68</v>
      </c>
      <c r="C38" s="43">
        <v>0</v>
      </c>
      <c r="D38" s="15">
        <f>IF(B38='drop down'!$A$2,Worksheet!C38/12,(IF(Worksheet!B38='drop down'!$A$3,Worksheet!C38/3,Worksheet!C38)))</f>
        <v>0</v>
      </c>
      <c r="E38" s="15"/>
    </row>
    <row r="39" spans="1:5" x14ac:dyDescent="0.35">
      <c r="A39" s="6" t="s">
        <v>13</v>
      </c>
      <c r="B39" s="42" t="s">
        <v>68</v>
      </c>
      <c r="C39" s="43">
        <v>0</v>
      </c>
      <c r="D39" s="15">
        <f>IF(B39='drop down'!$A$2,Worksheet!C39/12,(IF(Worksheet!B39='drop down'!$A$3,Worksheet!C39/3,Worksheet!C39)))</f>
        <v>0</v>
      </c>
      <c r="E39" s="15"/>
    </row>
    <row r="40" spans="1:5" x14ac:dyDescent="0.35">
      <c r="A40" s="6" t="s">
        <v>14</v>
      </c>
      <c r="B40" s="42" t="s">
        <v>68</v>
      </c>
      <c r="C40" s="43">
        <v>0</v>
      </c>
      <c r="D40" s="15">
        <f>IF(B40='drop down'!$A$2,Worksheet!C40/12,(IF(Worksheet!B40='drop down'!$A$3,Worksheet!C40/3,Worksheet!C40)))</f>
        <v>0</v>
      </c>
      <c r="E40" s="15"/>
    </row>
    <row r="41" spans="1:5" x14ac:dyDescent="0.35">
      <c r="A41" s="6" t="s">
        <v>15</v>
      </c>
      <c r="B41" s="42" t="s">
        <v>68</v>
      </c>
      <c r="C41" s="43">
        <v>0</v>
      </c>
      <c r="D41" s="15">
        <f>IF(B41='drop down'!$A$2,Worksheet!C41/12,(IF(Worksheet!B41='drop down'!$A$3,Worksheet!C41/3,Worksheet!C41)))</f>
        <v>0</v>
      </c>
      <c r="E41" s="15"/>
    </row>
    <row r="42" spans="1:5" x14ac:dyDescent="0.35">
      <c r="A42" s="6" t="s">
        <v>17</v>
      </c>
      <c r="B42" s="42" t="s">
        <v>68</v>
      </c>
      <c r="C42" s="43">
        <v>0</v>
      </c>
      <c r="D42" s="15">
        <f>IF(B42='drop down'!$A$2,Worksheet!C42/12,(IF(Worksheet!B42='drop down'!$A$3,Worksheet!C42/3,Worksheet!C42)))</f>
        <v>0</v>
      </c>
      <c r="E42" s="15"/>
    </row>
    <row r="43" spans="1:5" x14ac:dyDescent="0.35">
      <c r="A43" s="6" t="s">
        <v>18</v>
      </c>
      <c r="B43" s="42" t="s">
        <v>68</v>
      </c>
      <c r="C43" s="43">
        <v>0</v>
      </c>
      <c r="D43" s="15">
        <f>IF(B43='drop down'!$A$2,Worksheet!C43/12,(IF(Worksheet!B43='drop down'!$A$3,Worksheet!C43/3,Worksheet!C43)))</f>
        <v>0</v>
      </c>
      <c r="E43" s="15"/>
    </row>
    <row r="44" spans="1:5" x14ac:dyDescent="0.35">
      <c r="A44" s="77" t="s">
        <v>253</v>
      </c>
      <c r="B44" s="42" t="s">
        <v>68</v>
      </c>
      <c r="C44" s="43">
        <v>0</v>
      </c>
      <c r="D44" s="15">
        <f>IF(B44='drop down'!$A$2,Worksheet!C44/12,(IF(Worksheet!B44='drop down'!$A$3,Worksheet!C44/3,Worksheet!C44)))</f>
        <v>0</v>
      </c>
      <c r="E44" s="15"/>
    </row>
    <row r="45" spans="1:5" x14ac:dyDescent="0.35">
      <c r="A45" s="77" t="s">
        <v>253</v>
      </c>
      <c r="B45" s="42" t="s">
        <v>68</v>
      </c>
      <c r="C45" s="43">
        <v>0</v>
      </c>
      <c r="D45" s="15">
        <f>IF(B45='drop down'!$A$2,Worksheet!C45/12,(IF(Worksheet!B45='drop down'!$A$3,Worksheet!C45/3,Worksheet!C45)))</f>
        <v>0</v>
      </c>
      <c r="E45" s="15"/>
    </row>
    <row r="46" spans="1:5" x14ac:dyDescent="0.35">
      <c r="A46" s="9" t="s">
        <v>71</v>
      </c>
      <c r="B46" s="7"/>
      <c r="C46" s="15"/>
      <c r="D46" s="15"/>
      <c r="E46" s="15">
        <f>SUM(D37:D45)</f>
        <v>0</v>
      </c>
    </row>
    <row r="47" spans="1:5" x14ac:dyDescent="0.35">
      <c r="A47" s="99" t="s">
        <v>20</v>
      </c>
      <c r="B47" s="99"/>
      <c r="C47" s="99"/>
      <c r="D47" s="99"/>
      <c r="E47" s="99"/>
    </row>
    <row r="48" spans="1:5" ht="32" customHeight="1" x14ac:dyDescent="0.35">
      <c r="A48" s="105" t="s">
        <v>274</v>
      </c>
      <c r="B48" s="106"/>
      <c r="C48" s="106"/>
      <c r="D48" s="106"/>
      <c r="E48" s="107"/>
    </row>
    <row r="49" spans="1:5" x14ac:dyDescent="0.35">
      <c r="A49" s="6" t="s">
        <v>21</v>
      </c>
      <c r="B49" s="42" t="s">
        <v>66</v>
      </c>
      <c r="C49" s="43">
        <v>0</v>
      </c>
      <c r="D49" s="15">
        <f>IF(B49='drop down'!$A$2,Worksheet!C49/12,(IF(Worksheet!B49='drop down'!$A$3,Worksheet!C49/3,Worksheet!C49)))</f>
        <v>0</v>
      </c>
      <c r="E49" s="15"/>
    </row>
    <row r="50" spans="1:5" x14ac:dyDescent="0.35">
      <c r="A50" s="6" t="s">
        <v>22</v>
      </c>
      <c r="B50" s="42" t="s">
        <v>66</v>
      </c>
      <c r="C50" s="43">
        <v>0</v>
      </c>
      <c r="D50" s="15">
        <f>IF(B50='drop down'!$A$2,Worksheet!C50/12,(IF(Worksheet!B50='drop down'!$A$3,Worksheet!C50/3,Worksheet!C50)))</f>
        <v>0</v>
      </c>
      <c r="E50" s="15"/>
    </row>
    <row r="51" spans="1:5" x14ac:dyDescent="0.35">
      <c r="A51" s="28" t="s">
        <v>27</v>
      </c>
      <c r="B51" s="42" t="s">
        <v>68</v>
      </c>
      <c r="C51" s="43">
        <v>0</v>
      </c>
      <c r="D51" s="15">
        <f>IF(B51='drop down'!$A$2,Worksheet!C51/12,(IF(Worksheet!B51='drop down'!$A$3,Worksheet!C51/3,Worksheet!C51)))</f>
        <v>0</v>
      </c>
      <c r="E51" s="15"/>
    </row>
    <row r="52" spans="1:5" x14ac:dyDescent="0.35">
      <c r="A52" s="28" t="s">
        <v>49</v>
      </c>
      <c r="B52" s="42" t="s">
        <v>66</v>
      </c>
      <c r="C52" s="43">
        <v>0</v>
      </c>
      <c r="D52" s="15">
        <f>IF(B52='drop down'!$A$2,Worksheet!C52/12,(IF(Worksheet!B52='drop down'!$A$3,Worksheet!C52/3,Worksheet!C52)))</f>
        <v>0</v>
      </c>
      <c r="E52" s="15"/>
    </row>
    <row r="53" spans="1:5" x14ac:dyDescent="0.35">
      <c r="A53" s="28" t="s">
        <v>50</v>
      </c>
      <c r="B53" s="42" t="s">
        <v>68</v>
      </c>
      <c r="C53" s="43">
        <v>0</v>
      </c>
      <c r="D53" s="15">
        <f>IF(B53='drop down'!$A$2,Worksheet!C53/12,(IF(Worksheet!B53='drop down'!$A$3,Worksheet!C53/3,Worksheet!C53)))</f>
        <v>0</v>
      </c>
      <c r="E53" s="15"/>
    </row>
    <row r="54" spans="1:5" x14ac:dyDescent="0.35">
      <c r="A54" s="6" t="s">
        <v>23</v>
      </c>
      <c r="B54" s="42" t="s">
        <v>68</v>
      </c>
      <c r="C54" s="43">
        <v>0</v>
      </c>
      <c r="D54" s="15">
        <f>IF(B54='drop down'!$A$2,Worksheet!C54/12,(IF(Worksheet!B54='drop down'!$A$3,Worksheet!C54/3,Worksheet!C54)))</f>
        <v>0</v>
      </c>
      <c r="E54" s="15"/>
    </row>
    <row r="55" spans="1:5" x14ac:dyDescent="0.35">
      <c r="A55" s="77" t="s">
        <v>254</v>
      </c>
      <c r="B55" s="42" t="s">
        <v>68</v>
      </c>
      <c r="C55" s="43">
        <v>0</v>
      </c>
      <c r="D55" s="15">
        <f>IF(B55='drop down'!$A$2,Worksheet!C55/12,(IF(Worksheet!B55='drop down'!$A$3,Worksheet!C55/3,Worksheet!C55)))</f>
        <v>0</v>
      </c>
      <c r="E55" s="15"/>
    </row>
    <row r="56" spans="1:5" x14ac:dyDescent="0.35">
      <c r="A56" s="77" t="s">
        <v>254</v>
      </c>
      <c r="B56" s="42" t="s">
        <v>68</v>
      </c>
      <c r="C56" s="43">
        <v>0</v>
      </c>
      <c r="D56" s="15">
        <f>IF(B56='drop down'!$A$2,Worksheet!C56/12,(IF(Worksheet!B56='drop down'!$A$3,Worksheet!C56/3,Worksheet!C56)))</f>
        <v>0</v>
      </c>
      <c r="E56" s="15"/>
    </row>
    <row r="57" spans="1:5" x14ac:dyDescent="0.35">
      <c r="A57" s="77" t="s">
        <v>254</v>
      </c>
      <c r="B57" s="42" t="s">
        <v>68</v>
      </c>
      <c r="C57" s="43">
        <v>0</v>
      </c>
      <c r="D57" s="15">
        <f>IF(B57='drop down'!$A$2,Worksheet!C57/12,(IF(Worksheet!B57='drop down'!$A$3,Worksheet!C57/3,Worksheet!C57)))</f>
        <v>0</v>
      </c>
      <c r="E57" s="15"/>
    </row>
    <row r="58" spans="1:5" s="2" customFormat="1" x14ac:dyDescent="0.35">
      <c r="A58" s="9" t="s">
        <v>72</v>
      </c>
      <c r="B58" s="78"/>
      <c r="C58" s="79"/>
      <c r="D58" s="16"/>
      <c r="E58" s="18">
        <f>SUM(D49:D57)</f>
        <v>0</v>
      </c>
    </row>
    <row r="59" spans="1:5" x14ac:dyDescent="0.35">
      <c r="A59" s="99" t="s">
        <v>159</v>
      </c>
      <c r="B59" s="99"/>
      <c r="C59" s="99"/>
      <c r="D59" s="99"/>
      <c r="E59" s="99"/>
    </row>
    <row r="60" spans="1:5" ht="42.5" customHeight="1" x14ac:dyDescent="0.35">
      <c r="A60" s="100" t="s">
        <v>286</v>
      </c>
      <c r="B60" s="101"/>
      <c r="C60" s="101"/>
      <c r="D60" s="101"/>
      <c r="E60" s="102"/>
    </row>
    <row r="61" spans="1:5" x14ac:dyDescent="0.35">
      <c r="A61" s="6" t="s">
        <v>24</v>
      </c>
      <c r="B61" s="42" t="s">
        <v>67</v>
      </c>
      <c r="C61" s="43">
        <v>0</v>
      </c>
      <c r="D61" s="15">
        <f>IF(B61='drop down'!$A$2,Worksheet!C61/12,(IF(Worksheet!B61='drop down'!$A$3,Worksheet!C61/3,Worksheet!C61)))</f>
        <v>0</v>
      </c>
      <c r="E61" s="15"/>
    </row>
    <row r="62" spans="1:5" x14ac:dyDescent="0.35">
      <c r="A62" s="6" t="s">
        <v>25</v>
      </c>
      <c r="B62" s="42" t="s">
        <v>67</v>
      </c>
      <c r="C62" s="43">
        <v>0</v>
      </c>
      <c r="D62" s="15" t="e">
        <f>(IF(B62='drop down'!$A$2,Worksheet!C62/12,(IF(Worksheet!B62='drop down'!$A$3,Worksheet!C62/3,Worksheet!C62))))*(1/B11)</f>
        <v>#DIV/0!</v>
      </c>
      <c r="E62" s="15"/>
    </row>
    <row r="63" spans="1:5" x14ac:dyDescent="0.35">
      <c r="A63" s="33" t="s">
        <v>52</v>
      </c>
      <c r="B63" s="44" t="s">
        <v>67</v>
      </c>
      <c r="C63" s="41">
        <v>0</v>
      </c>
      <c r="D63" s="15">
        <f>IF(B63='drop down'!$A$2,Worksheet!C63/12,(IF(Worksheet!B63='drop down'!$A$3,Worksheet!C63/3,Worksheet!C63)))</f>
        <v>0</v>
      </c>
      <c r="E63" s="15"/>
    </row>
    <row r="64" spans="1:5" x14ac:dyDescent="0.35">
      <c r="A64" s="77" t="s">
        <v>26</v>
      </c>
      <c r="B64" s="42" t="s">
        <v>66</v>
      </c>
      <c r="C64" s="43">
        <v>0</v>
      </c>
      <c r="D64" s="15">
        <f>IF(B64='drop down'!$A$2,Worksheet!C64/12,(IF(Worksheet!B64='drop down'!$A$3,Worksheet!C64/3,Worksheet!C64)))</f>
        <v>0</v>
      </c>
      <c r="E64" s="15"/>
    </row>
    <row r="65" spans="1:5" x14ac:dyDescent="0.35">
      <c r="A65" s="77" t="s">
        <v>26</v>
      </c>
      <c r="B65" s="42" t="s">
        <v>67</v>
      </c>
      <c r="C65" s="43">
        <v>0</v>
      </c>
      <c r="D65" s="15">
        <f>IF(B65='drop down'!$A$2,Worksheet!C65/12,(IF(Worksheet!B65='drop down'!$A$3,Worksheet!C65/3,Worksheet!C65)))</f>
        <v>0</v>
      </c>
      <c r="E65" s="15"/>
    </row>
    <row r="66" spans="1:5" x14ac:dyDescent="0.35">
      <c r="A66" s="6"/>
      <c r="B66" s="42"/>
      <c r="C66" s="43"/>
      <c r="D66" s="15"/>
      <c r="E66" s="15"/>
    </row>
    <row r="67" spans="1:5" x14ac:dyDescent="0.35">
      <c r="A67" s="9" t="s">
        <v>73</v>
      </c>
      <c r="B67" s="7"/>
      <c r="C67" s="15"/>
      <c r="D67" s="15"/>
      <c r="E67" s="15" t="e">
        <f>SUM(D61:D64)</f>
        <v>#DIV/0!</v>
      </c>
    </row>
    <row r="68" spans="1:5" x14ac:dyDescent="0.35">
      <c r="A68" s="99" t="s">
        <v>28</v>
      </c>
      <c r="B68" s="99"/>
      <c r="C68" s="99"/>
      <c r="D68" s="99"/>
      <c r="E68" s="99"/>
    </row>
    <row r="69" spans="1:5" x14ac:dyDescent="0.35">
      <c r="A69" s="6" t="s">
        <v>30</v>
      </c>
      <c r="B69" s="42" t="s">
        <v>66</v>
      </c>
      <c r="C69" s="43">
        <v>0</v>
      </c>
      <c r="D69" s="15">
        <f>IF(B69='drop down'!$A$2,Worksheet!C69/12,(IF(Worksheet!B69='drop down'!$A$3,Worksheet!C69/3,Worksheet!C69)))</f>
        <v>0</v>
      </c>
      <c r="E69" s="15"/>
    </row>
    <row r="70" spans="1:5" x14ac:dyDescent="0.35">
      <c r="A70" s="6" t="s">
        <v>28</v>
      </c>
      <c r="B70" s="42" t="s">
        <v>66</v>
      </c>
      <c r="C70" s="43">
        <v>0</v>
      </c>
      <c r="D70" s="15">
        <f>IF(B70='drop down'!$A$2,Worksheet!C70/12,(IF(Worksheet!B70='drop down'!$A$3,Worksheet!C70/3,Worksheet!C70)))</f>
        <v>0</v>
      </c>
      <c r="E70" s="15"/>
    </row>
    <row r="71" spans="1:5" x14ac:dyDescent="0.35">
      <c r="A71" s="6" t="s">
        <v>31</v>
      </c>
      <c r="B71" s="42" t="s">
        <v>68</v>
      </c>
      <c r="C71" s="43">
        <v>0</v>
      </c>
      <c r="D71" s="15">
        <f>IF(B71='drop down'!$A$2,Worksheet!C71/12,(IF(Worksheet!B71='drop down'!$A$3,Worksheet!C71/3,Worksheet!C71)))</f>
        <v>0</v>
      </c>
      <c r="E71" s="15"/>
    </row>
    <row r="72" spans="1:5" x14ac:dyDescent="0.35">
      <c r="A72" s="77" t="s">
        <v>255</v>
      </c>
      <c r="B72" s="42" t="s">
        <v>68</v>
      </c>
      <c r="C72" s="43">
        <v>0</v>
      </c>
      <c r="D72" s="15">
        <f>IF(B72='drop down'!$A$2,Worksheet!C72/12,(IF(Worksheet!B72='drop down'!$A$3,Worksheet!C72/3,Worksheet!C72)))</f>
        <v>0</v>
      </c>
      <c r="E72" s="15"/>
    </row>
    <row r="73" spans="1:5" x14ac:dyDescent="0.35">
      <c r="A73" s="77" t="s">
        <v>255</v>
      </c>
      <c r="B73" s="42" t="s">
        <v>68</v>
      </c>
      <c r="C73" s="43">
        <v>0</v>
      </c>
      <c r="D73" s="15">
        <f>IF(B73='drop down'!$A$2,Worksheet!C73/12,(IF(Worksheet!B73='drop down'!$A$3,Worksheet!C73/3,Worksheet!C73)))</f>
        <v>0</v>
      </c>
      <c r="E73" s="15"/>
    </row>
    <row r="74" spans="1:5" x14ac:dyDescent="0.35">
      <c r="A74" s="9" t="s">
        <v>74</v>
      </c>
      <c r="B74" s="7"/>
      <c r="C74" s="15"/>
      <c r="D74" s="15"/>
      <c r="E74" s="15">
        <f>SUM(D69:D73)</f>
        <v>0</v>
      </c>
    </row>
    <row r="75" spans="1:5" x14ac:dyDescent="0.35">
      <c r="A75" s="99" t="s">
        <v>32</v>
      </c>
      <c r="B75" s="99"/>
      <c r="C75" s="99"/>
      <c r="D75" s="99"/>
      <c r="E75" s="99"/>
    </row>
    <row r="76" spans="1:5" x14ac:dyDescent="0.35">
      <c r="A76" s="33" t="s">
        <v>36</v>
      </c>
      <c r="B76" s="44" t="s">
        <v>66</v>
      </c>
      <c r="C76" s="41">
        <v>0</v>
      </c>
      <c r="D76" s="26">
        <f>IF(B76='drop down'!$A$2,Worksheet!C76/12,(IF(Worksheet!B76='drop down'!$A$3,Worksheet!C76/3,Worksheet!C76)))</f>
        <v>0</v>
      </c>
      <c r="E76" s="26"/>
    </row>
    <row r="77" spans="1:5" x14ac:dyDescent="0.35">
      <c r="A77" s="33" t="s">
        <v>33</v>
      </c>
      <c r="B77" s="44" t="s">
        <v>68</v>
      </c>
      <c r="C77" s="41">
        <v>0</v>
      </c>
      <c r="D77" s="26">
        <f>IF(B77='drop down'!$A$2,Worksheet!C77/12,(IF(Worksheet!B77='drop down'!$A$3,Worksheet!C77/3,Worksheet!C77)))</f>
        <v>0</v>
      </c>
      <c r="E77" s="26"/>
    </row>
    <row r="78" spans="1:5" x14ac:dyDescent="0.35">
      <c r="A78" s="33" t="s">
        <v>37</v>
      </c>
      <c r="B78" s="44" t="s">
        <v>68</v>
      </c>
      <c r="C78" s="41">
        <v>0</v>
      </c>
      <c r="D78" s="26">
        <f>IF(B78='drop down'!$A$2,Worksheet!C78/12,(IF(Worksheet!B78='drop down'!$A$3,Worksheet!C78/3,Worksheet!C78)))</f>
        <v>0</v>
      </c>
      <c r="E78" s="26"/>
    </row>
    <row r="79" spans="1:5" x14ac:dyDescent="0.35">
      <c r="A79" s="80" t="s">
        <v>256</v>
      </c>
      <c r="B79" s="44" t="s">
        <v>68</v>
      </c>
      <c r="C79" s="41">
        <v>0</v>
      </c>
      <c r="D79" s="26">
        <f>IF(B79='drop down'!$A$2,Worksheet!C79/12,(IF(Worksheet!B79='drop down'!$A$3,Worksheet!C79/3,Worksheet!C79)))</f>
        <v>0</v>
      </c>
      <c r="E79" s="26"/>
    </row>
    <row r="80" spans="1:5" x14ac:dyDescent="0.35">
      <c r="A80" s="80" t="s">
        <v>256</v>
      </c>
      <c r="B80" s="44" t="s">
        <v>68</v>
      </c>
      <c r="C80" s="41">
        <v>0</v>
      </c>
      <c r="D80" s="26">
        <f>IF(B80='drop down'!$A$2,Worksheet!C80/12,(IF(Worksheet!B80='drop down'!$A$3,Worksheet!C80/3,Worksheet!C80)))</f>
        <v>0</v>
      </c>
      <c r="E80" s="26"/>
    </row>
    <row r="81" spans="1:6" x14ac:dyDescent="0.35">
      <c r="A81" s="8" t="s">
        <v>75</v>
      </c>
      <c r="B81" s="28"/>
      <c r="C81" s="26"/>
      <c r="D81" s="26"/>
      <c r="E81" s="26">
        <f>SUM(D76:D80)</f>
        <v>0</v>
      </c>
    </row>
    <row r="82" spans="1:6" x14ac:dyDescent="0.35">
      <c r="A82" s="8"/>
      <c r="B82" s="28"/>
      <c r="C82" s="26"/>
      <c r="D82" s="26"/>
      <c r="E82" s="26"/>
    </row>
    <row r="83" spans="1:6" x14ac:dyDescent="0.35">
      <c r="A83" s="115" t="s">
        <v>43</v>
      </c>
      <c r="B83" s="115"/>
      <c r="C83" s="115"/>
      <c r="D83" s="115"/>
      <c r="E83" s="115"/>
    </row>
    <row r="84" spans="1:6" s="22" customFormat="1" ht="43" customHeight="1" x14ac:dyDescent="0.35">
      <c r="A84" s="100" t="s">
        <v>273</v>
      </c>
      <c r="B84" s="101"/>
      <c r="C84" s="101"/>
      <c r="D84" s="101"/>
      <c r="E84" s="102"/>
    </row>
    <row r="85" spans="1:6" s="22" customFormat="1" ht="16.5" customHeight="1" x14ac:dyDescent="0.35">
      <c r="A85" s="122" t="s">
        <v>270</v>
      </c>
      <c r="B85" s="123"/>
      <c r="C85" s="123"/>
      <c r="D85" s="123"/>
      <c r="E85" s="124"/>
    </row>
    <row r="86" spans="1:6" x14ac:dyDescent="0.35">
      <c r="A86" s="82" t="s">
        <v>44</v>
      </c>
      <c r="B86" s="83" t="s">
        <v>66</v>
      </c>
      <c r="C86" s="84">
        <v>0</v>
      </c>
      <c r="D86" s="85" t="e">
        <f>(IF(B86='drop down'!$A$2,Worksheet!C86/12,(IF(Worksheet!B86='drop down'!$A$3,Worksheet!C86/3,Worksheet!C86))))*(1/$B$11)</f>
        <v>#DIV/0!</v>
      </c>
      <c r="E86" s="85"/>
      <c r="F86" s="62"/>
    </row>
    <row r="87" spans="1:6" x14ac:dyDescent="0.35">
      <c r="A87" s="6" t="s">
        <v>45</v>
      </c>
      <c r="B87" s="42" t="s">
        <v>67</v>
      </c>
      <c r="C87" s="43">
        <v>0</v>
      </c>
      <c r="D87" s="15" t="e">
        <f>(IF(B87='drop down'!$A$2,Worksheet!C87/12,(IF(Worksheet!B87='drop down'!$A$3,Worksheet!C87/3,Worksheet!C87))))*(1/$B$11)</f>
        <v>#DIV/0!</v>
      </c>
      <c r="E87" s="15"/>
      <c r="F87" s="62"/>
    </row>
    <row r="88" spans="1:6" x14ac:dyDescent="0.35">
      <c r="A88" s="6" t="s">
        <v>46</v>
      </c>
      <c r="B88" s="42" t="s">
        <v>66</v>
      </c>
      <c r="C88" s="43">
        <v>0</v>
      </c>
      <c r="D88" s="15" t="e">
        <f>(IF(B88='drop down'!$A$2,Worksheet!C88/12,(IF(Worksheet!B88='drop down'!$A$3,Worksheet!C88/3,Worksheet!C88))))*(1/$B$11)</f>
        <v>#DIV/0!</v>
      </c>
      <c r="E88" s="15"/>
      <c r="F88" s="62"/>
    </row>
    <row r="89" spans="1:6" x14ac:dyDescent="0.35">
      <c r="A89" s="6" t="s">
        <v>42</v>
      </c>
      <c r="B89" s="42" t="s">
        <v>66</v>
      </c>
      <c r="C89" s="43">
        <v>0</v>
      </c>
      <c r="D89" s="15" t="e">
        <f>(IF(B89='drop down'!$A$2,Worksheet!C89/12,(IF(Worksheet!B89='drop down'!$A$3,Worksheet!C89/3,Worksheet!C89))))*(1/$B$11)</f>
        <v>#DIV/0!</v>
      </c>
      <c r="E89" s="15"/>
    </row>
    <row r="90" spans="1:6" x14ac:dyDescent="0.35">
      <c r="A90" s="6" t="s">
        <v>262</v>
      </c>
      <c r="B90" s="42" t="s">
        <v>66</v>
      </c>
      <c r="C90" s="43">
        <v>0</v>
      </c>
      <c r="D90" s="15" t="e">
        <f>(IF(B90='drop down'!$A$2,Worksheet!C90/12,(IF(Worksheet!B90='drop down'!$A$3,Worksheet!C90/3,Worksheet!C90))))*(1/$B$11)</f>
        <v>#DIV/0!</v>
      </c>
      <c r="E90" s="15"/>
    </row>
    <row r="91" spans="1:6" x14ac:dyDescent="0.35">
      <c r="A91" s="6" t="s">
        <v>31</v>
      </c>
      <c r="B91" s="42" t="s">
        <v>68</v>
      </c>
      <c r="C91" s="43">
        <v>0</v>
      </c>
      <c r="D91" s="15" t="e">
        <f>(IF(B91='drop down'!$A$2,Worksheet!C91/12,(IF(Worksheet!B91='drop down'!$A$3,Worksheet!C91/3,Worksheet!C91))))*(1/$B$11)</f>
        <v>#DIV/0!</v>
      </c>
      <c r="E91" s="15"/>
    </row>
    <row r="92" spans="1:6" x14ac:dyDescent="0.35">
      <c r="A92" s="77" t="s">
        <v>257</v>
      </c>
      <c r="B92" s="42" t="s">
        <v>68</v>
      </c>
      <c r="C92" s="43">
        <v>0</v>
      </c>
      <c r="D92" s="15" t="e">
        <f>(IF(B92='drop down'!$A$2,Worksheet!C92/12,(IF(Worksheet!B92='drop down'!$A$3,Worksheet!C92/3,Worksheet!C92))))*(1/$B$11)</f>
        <v>#DIV/0!</v>
      </c>
      <c r="E92" s="15"/>
    </row>
    <row r="93" spans="1:6" x14ac:dyDescent="0.35">
      <c r="A93" s="77" t="s">
        <v>257</v>
      </c>
      <c r="B93" s="42" t="s">
        <v>68</v>
      </c>
      <c r="C93" s="43">
        <v>0</v>
      </c>
      <c r="D93" s="15" t="e">
        <f>(IF(B93='drop down'!$A$2,Worksheet!C93/12,(IF(Worksheet!B93='drop down'!$A$3,Worksheet!C93/3,Worksheet!C93))))*(1/$B$11)</f>
        <v>#DIV/0!</v>
      </c>
      <c r="E93" s="15"/>
    </row>
    <row r="94" spans="1:6" x14ac:dyDescent="0.35">
      <c r="A94" s="9" t="s">
        <v>77</v>
      </c>
      <c r="B94" s="7"/>
      <c r="C94" s="15"/>
      <c r="D94" s="15"/>
      <c r="E94" s="15" t="e">
        <f>SUM(D86:D93)</f>
        <v>#DIV/0!</v>
      </c>
    </row>
    <row r="95" spans="1:6" x14ac:dyDescent="0.35">
      <c r="A95" s="112" t="s">
        <v>121</v>
      </c>
      <c r="B95" s="113"/>
      <c r="C95" s="113"/>
      <c r="D95" s="113"/>
      <c r="E95" s="114"/>
    </row>
    <row r="96" spans="1:6" x14ac:dyDescent="0.35">
      <c r="A96" s="35" t="s">
        <v>122</v>
      </c>
      <c r="B96" s="52" t="s">
        <v>66</v>
      </c>
      <c r="C96" s="47">
        <f>'Reserve Funds'!D36</f>
        <v>0</v>
      </c>
      <c r="D96" s="15">
        <f>IF(B96='drop down'!$A$2,Worksheet!C96/12,(IF(Worksheet!B96='drop down'!$A$3,Worksheet!C96/3,Worksheet!C96)))</f>
        <v>0</v>
      </c>
      <c r="E96" s="15">
        <f>D96</f>
        <v>0</v>
      </c>
    </row>
    <row r="97" spans="1:5" x14ac:dyDescent="0.35">
      <c r="A97" s="99" t="s">
        <v>53</v>
      </c>
      <c r="B97" s="99"/>
      <c r="C97" s="99"/>
      <c r="D97" s="99"/>
      <c r="E97" s="99"/>
    </row>
    <row r="98" spans="1:5" x14ac:dyDescent="0.35">
      <c r="A98" s="125" t="s">
        <v>271</v>
      </c>
      <c r="B98" s="126"/>
      <c r="C98" s="126"/>
      <c r="D98" s="126"/>
      <c r="E98" s="127"/>
    </row>
    <row r="99" spans="1:5" x14ac:dyDescent="0.35">
      <c r="A99" s="33" t="s">
        <v>54</v>
      </c>
      <c r="B99" s="45" t="s">
        <v>68</v>
      </c>
      <c r="C99" s="46">
        <v>0</v>
      </c>
      <c r="D99" s="26">
        <f>IF(B99='drop down'!$A$2,Worksheet!C99/12,(IF(Worksheet!B99='drop down'!$A$3,Worksheet!C99/3,Worksheet!C99)))</f>
        <v>0</v>
      </c>
      <c r="E99" s="26"/>
    </row>
    <row r="100" spans="1:5" x14ac:dyDescent="0.35">
      <c r="A100" s="33" t="s">
        <v>55</v>
      </c>
      <c r="B100" s="45" t="s">
        <v>68</v>
      </c>
      <c r="C100" s="46">
        <v>0</v>
      </c>
      <c r="D100" s="26">
        <f>IF(B100='drop down'!$A$2,Worksheet!C100/12,(IF(Worksheet!B100='drop down'!$A$3,Worksheet!C100/3,Worksheet!C100)))</f>
        <v>0</v>
      </c>
      <c r="E100" s="26"/>
    </row>
    <row r="101" spans="1:5" x14ac:dyDescent="0.35">
      <c r="A101" s="33" t="s">
        <v>160</v>
      </c>
      <c r="B101" s="45" t="s">
        <v>68</v>
      </c>
      <c r="C101" s="46">
        <v>0</v>
      </c>
      <c r="D101" s="26">
        <f>IF(B101='drop down'!$A$2,Worksheet!C101/12,(IF(Worksheet!B101='drop down'!$A$3,Worksheet!C101/3,Worksheet!C101)))</f>
        <v>0</v>
      </c>
      <c r="E101" s="26"/>
    </row>
    <row r="102" spans="1:5" x14ac:dyDescent="0.35">
      <c r="A102" s="33" t="s">
        <v>63</v>
      </c>
      <c r="B102" s="45" t="s">
        <v>66</v>
      </c>
      <c r="C102" s="46">
        <v>0</v>
      </c>
      <c r="D102" s="26">
        <f>IF(B102='drop down'!$A$2,Worksheet!C102/12,(IF(Worksheet!B102='drop down'!$A$3,Worksheet!C102/3,Worksheet!C102)))</f>
        <v>0</v>
      </c>
      <c r="E102" s="26"/>
    </row>
    <row r="103" spans="1:5" x14ac:dyDescent="0.35">
      <c r="A103" s="33" t="s">
        <v>56</v>
      </c>
      <c r="B103" s="45" t="s">
        <v>66</v>
      </c>
      <c r="C103" s="46">
        <v>0</v>
      </c>
      <c r="D103" s="26">
        <f>IF(B103='drop down'!$A$2,Worksheet!C103/12,(IF(Worksheet!B103='drop down'!$A$3,Worksheet!C103/3,Worksheet!C103)))</f>
        <v>0</v>
      </c>
      <c r="E103" s="26"/>
    </row>
    <row r="104" spans="1:5" x14ac:dyDescent="0.35">
      <c r="A104" s="81" t="s">
        <v>258</v>
      </c>
      <c r="B104" s="45" t="s">
        <v>68</v>
      </c>
      <c r="C104" s="46">
        <v>0</v>
      </c>
      <c r="D104" s="26">
        <f>IF(B104='drop down'!$A$2,Worksheet!C104/12,(IF(Worksheet!B104='drop down'!$A$3,Worksheet!C104/3,Worksheet!C104)))</f>
        <v>0</v>
      </c>
      <c r="E104" s="26"/>
    </row>
    <row r="105" spans="1:5" x14ac:dyDescent="0.35">
      <c r="A105" s="81" t="s">
        <v>258</v>
      </c>
      <c r="B105" s="45" t="s">
        <v>68</v>
      </c>
      <c r="C105" s="46">
        <v>0</v>
      </c>
      <c r="D105" s="26">
        <f>IF(B105='drop down'!$A$2,Worksheet!C105/12,(IF(Worksheet!B105='drop down'!$A$3,Worksheet!C105/3,Worksheet!C105)))</f>
        <v>0</v>
      </c>
      <c r="E105" s="26"/>
    </row>
    <row r="106" spans="1:5" x14ac:dyDescent="0.35">
      <c r="A106" s="8" t="s">
        <v>79</v>
      </c>
      <c r="B106" s="28"/>
      <c r="C106" s="26"/>
      <c r="D106" s="26"/>
      <c r="E106" s="26">
        <f>SUM(D99:D105)</f>
        <v>0</v>
      </c>
    </row>
    <row r="107" spans="1:5" x14ac:dyDescent="0.35">
      <c r="A107" s="99" t="s">
        <v>57</v>
      </c>
      <c r="B107" s="99"/>
      <c r="C107" s="99"/>
      <c r="D107" s="99"/>
      <c r="E107" s="99"/>
    </row>
    <row r="108" spans="1:5" x14ac:dyDescent="0.35">
      <c r="A108" s="125" t="s">
        <v>272</v>
      </c>
      <c r="B108" s="126"/>
      <c r="C108" s="126"/>
      <c r="D108" s="126"/>
      <c r="E108" s="127"/>
    </row>
    <row r="109" spans="1:5" x14ac:dyDescent="0.35">
      <c r="A109" s="6" t="s">
        <v>58</v>
      </c>
      <c r="B109" s="42" t="s">
        <v>66</v>
      </c>
      <c r="C109" s="43">
        <v>0</v>
      </c>
      <c r="D109" s="15">
        <f>IF(B109='drop down'!$A$2,Worksheet!C109/12,(IF(Worksheet!B109='drop down'!$A$3,Worksheet!C109/3,Worksheet!C109)))</f>
        <v>0</v>
      </c>
      <c r="E109" s="15"/>
    </row>
    <row r="110" spans="1:5" x14ac:dyDescent="0.35">
      <c r="A110" s="6" t="s">
        <v>59</v>
      </c>
      <c r="B110" s="42" t="s">
        <v>66</v>
      </c>
      <c r="C110" s="43">
        <v>0</v>
      </c>
      <c r="D110" s="15">
        <f>IF(B110='drop down'!$A$2,Worksheet!C110/12,(IF(Worksheet!B110='drop down'!$A$3,Worksheet!C110/3,Worksheet!C110)))</f>
        <v>0</v>
      </c>
      <c r="E110" s="15"/>
    </row>
    <row r="111" spans="1:5" x14ac:dyDescent="0.35">
      <c r="A111" s="6" t="s">
        <v>60</v>
      </c>
      <c r="B111" s="42" t="s">
        <v>68</v>
      </c>
      <c r="C111" s="43">
        <v>0</v>
      </c>
      <c r="D111" s="15">
        <f>IF(B111='drop down'!$A$2,Worksheet!C111/12,(IF(Worksheet!B111='drop down'!$A$3,Worksheet!C111/3,Worksheet!C111)))</f>
        <v>0</v>
      </c>
      <c r="E111" s="15"/>
    </row>
    <row r="112" spans="1:5" x14ac:dyDescent="0.35">
      <c r="A112" s="6" t="s">
        <v>61</v>
      </c>
      <c r="B112" s="42" t="s">
        <v>67</v>
      </c>
      <c r="C112" s="43">
        <v>0</v>
      </c>
      <c r="D112" s="15">
        <f>IF(B112='drop down'!$A$2,Worksheet!C112/12,(IF(Worksheet!B112='drop down'!$A$3,Worksheet!C112/3,Worksheet!C112)))</f>
        <v>0</v>
      </c>
      <c r="E112" s="15"/>
    </row>
    <row r="113" spans="1:5" x14ac:dyDescent="0.35">
      <c r="A113" s="33" t="s">
        <v>62</v>
      </c>
      <c r="B113" s="45" t="s">
        <v>67</v>
      </c>
      <c r="C113" s="46">
        <v>0</v>
      </c>
      <c r="D113" s="15">
        <f>IF(B113='drop down'!A61,Worksheet!C113/12,(IF(Worksheet!B113='drop down'!A62,Worksheet!C113/3,Worksheet!C113)))</f>
        <v>0</v>
      </c>
      <c r="E113" s="15"/>
    </row>
    <row r="114" spans="1:5" x14ac:dyDescent="0.35">
      <c r="A114" s="77" t="s">
        <v>259</v>
      </c>
      <c r="B114" s="42" t="s">
        <v>68</v>
      </c>
      <c r="C114" s="43">
        <v>0</v>
      </c>
      <c r="D114" s="15">
        <f>IF(B114='drop down'!A62,Worksheet!C114/12,(IF(Worksheet!B114='drop down'!A63,Worksheet!C114/3,Worksheet!C114)))</f>
        <v>0</v>
      </c>
      <c r="E114" s="15"/>
    </row>
    <row r="115" spans="1:5" x14ac:dyDescent="0.35">
      <c r="A115" s="77" t="s">
        <v>259</v>
      </c>
      <c r="B115" s="42" t="s">
        <v>68</v>
      </c>
      <c r="C115" s="43">
        <v>0</v>
      </c>
      <c r="D115" s="15">
        <f>IF(B115='drop down'!A63,Worksheet!C115/12,(IF(Worksheet!B115='drop down'!A64,Worksheet!C115/3,Worksheet!C115)))</f>
        <v>0</v>
      </c>
      <c r="E115" s="15"/>
    </row>
    <row r="116" spans="1:5" x14ac:dyDescent="0.35">
      <c r="A116" s="10" t="s">
        <v>80</v>
      </c>
      <c r="B116" s="7"/>
      <c r="C116" s="15"/>
      <c r="D116" s="15"/>
      <c r="E116" s="15">
        <f>SUM(D109:D115)</f>
        <v>0</v>
      </c>
    </row>
    <row r="117" spans="1:5" x14ac:dyDescent="0.35">
      <c r="A117" s="99" t="s">
        <v>81</v>
      </c>
      <c r="B117" s="99"/>
      <c r="C117" s="99"/>
      <c r="D117" s="99"/>
      <c r="E117" s="99"/>
    </row>
    <row r="118" spans="1:5" ht="28" customHeight="1" x14ac:dyDescent="0.35">
      <c r="A118" s="105" t="s">
        <v>275</v>
      </c>
      <c r="B118" s="106"/>
      <c r="C118" s="106"/>
      <c r="D118" s="106"/>
      <c r="E118" s="107"/>
    </row>
    <row r="119" spans="1:5" x14ac:dyDescent="0.35">
      <c r="A119" s="6" t="s">
        <v>161</v>
      </c>
      <c r="B119" s="42" t="s">
        <v>66</v>
      </c>
      <c r="C119" s="43">
        <v>0</v>
      </c>
      <c r="D119" s="15">
        <f>IF(B119='drop down'!$A$2,Worksheet!C119/12,(IF(Worksheet!B119='drop down'!$A$3,Worksheet!C119/3,Worksheet!C119)))</f>
        <v>0</v>
      </c>
      <c r="E119" s="15"/>
    </row>
    <row r="120" spans="1:5" x14ac:dyDescent="0.35">
      <c r="A120" s="6" t="s">
        <v>38</v>
      </c>
      <c r="B120" s="42" t="s">
        <v>68</v>
      </c>
      <c r="C120" s="43">
        <v>0</v>
      </c>
      <c r="D120" s="15">
        <f>IF(B120='drop down'!$A$2,Worksheet!C120/12,(IF(Worksheet!B120='drop down'!$A$3,Worksheet!C120/3,Worksheet!C120)))</f>
        <v>0</v>
      </c>
      <c r="E120" s="15"/>
    </row>
    <row r="121" spans="1:5" x14ac:dyDescent="0.35">
      <c r="A121" s="6" t="s">
        <v>51</v>
      </c>
      <c r="B121" s="42" t="s">
        <v>68</v>
      </c>
      <c r="C121" s="43">
        <v>0</v>
      </c>
      <c r="D121" s="15">
        <f>IF(B121='drop down'!$A$2,Worksheet!C121/12,(IF(Worksheet!B121='drop down'!$A$3,Worksheet!C121/3,Worksheet!C121)))</f>
        <v>0</v>
      </c>
      <c r="E121" s="15"/>
    </row>
    <row r="122" spans="1:5" x14ac:dyDescent="0.35">
      <c r="A122" s="6" t="s">
        <v>47</v>
      </c>
      <c r="B122" s="42" t="s">
        <v>66</v>
      </c>
      <c r="C122" s="43">
        <v>0</v>
      </c>
      <c r="D122" s="15">
        <f>IF(B122='drop down'!$A$2,Worksheet!C122/12,(IF(Worksheet!B122='drop down'!$A$3,Worksheet!C122/3,Worksheet!C122)))</f>
        <v>0</v>
      </c>
      <c r="E122" s="15"/>
    </row>
    <row r="123" spans="1:5" x14ac:dyDescent="0.35">
      <c r="A123" s="33" t="s">
        <v>48</v>
      </c>
      <c r="B123" s="45" t="s">
        <v>68</v>
      </c>
      <c r="C123" s="46">
        <v>0</v>
      </c>
      <c r="D123" s="15">
        <f>IF(B123='drop down'!$A$2,Worksheet!C123/12,(IF(Worksheet!B123='drop down'!$A$3,Worksheet!C123/3,Worksheet!C123)))</f>
        <v>0</v>
      </c>
      <c r="E123" s="15"/>
    </row>
    <row r="124" spans="1:5" x14ac:dyDescent="0.35">
      <c r="A124" s="77" t="s">
        <v>117</v>
      </c>
      <c r="B124" s="42" t="s">
        <v>68</v>
      </c>
      <c r="C124" s="43">
        <v>0</v>
      </c>
      <c r="D124" s="15">
        <f>IF(B124='drop down'!$A$2,Worksheet!C124/12,(IF(Worksheet!B124='drop down'!$A$3,Worksheet!C124/3,Worksheet!C124)))</f>
        <v>0</v>
      </c>
      <c r="E124" s="15"/>
    </row>
    <row r="125" spans="1:5" x14ac:dyDescent="0.35">
      <c r="A125" s="77" t="s">
        <v>117</v>
      </c>
      <c r="B125" s="42" t="s">
        <v>68</v>
      </c>
      <c r="C125" s="43">
        <v>0</v>
      </c>
      <c r="D125" s="15">
        <f>IF(B125='drop down'!$A$2,Worksheet!C125/12,(IF(Worksheet!B125='drop down'!$A$3,Worksheet!C125/3,Worksheet!C125)))</f>
        <v>0</v>
      </c>
      <c r="E125" s="15"/>
    </row>
    <row r="126" spans="1:5" x14ac:dyDescent="0.35">
      <c r="A126" s="9" t="s">
        <v>82</v>
      </c>
      <c r="B126" s="7"/>
      <c r="C126" s="15"/>
      <c r="D126" s="15"/>
      <c r="E126" s="15">
        <f>SUM(D119:D125)</f>
        <v>0</v>
      </c>
    </row>
    <row r="127" spans="1:5" x14ac:dyDescent="0.35">
      <c r="A127" s="99" t="s">
        <v>39</v>
      </c>
      <c r="B127" s="99"/>
      <c r="C127" s="99"/>
      <c r="D127" s="99"/>
      <c r="E127" s="99"/>
    </row>
    <row r="128" spans="1:5" x14ac:dyDescent="0.35">
      <c r="A128" s="35" t="s">
        <v>113</v>
      </c>
      <c r="B128" s="63" t="s">
        <v>66</v>
      </c>
      <c r="C128" s="64">
        <f>Staff!J18</f>
        <v>0</v>
      </c>
      <c r="D128" s="15">
        <f>IF(B128='drop down'!$A$2,Worksheet!C128/12,(IF(Worksheet!B128='drop down'!$A$3,Worksheet!C128/3,Worksheet!C128)))</f>
        <v>0</v>
      </c>
      <c r="E128" s="15"/>
    </row>
    <row r="129" spans="1:5" x14ac:dyDescent="0.35">
      <c r="A129" s="9" t="s">
        <v>83</v>
      </c>
      <c r="B129" s="7"/>
      <c r="C129" s="15"/>
      <c r="D129" s="15"/>
      <c r="E129" s="15">
        <f>SUM(D128:D128)</f>
        <v>0</v>
      </c>
    </row>
    <row r="130" spans="1:5" x14ac:dyDescent="0.35">
      <c r="A130" s="9"/>
      <c r="B130" s="7"/>
      <c r="C130" s="15"/>
      <c r="D130" s="15"/>
      <c r="E130" s="15"/>
    </row>
    <row r="131" spans="1:5" x14ac:dyDescent="0.35">
      <c r="A131" s="99" t="s">
        <v>157</v>
      </c>
      <c r="B131" s="99"/>
      <c r="C131" s="99"/>
      <c r="D131" s="99"/>
      <c r="E131" s="99"/>
    </row>
    <row r="132" spans="1:5" x14ac:dyDescent="0.35">
      <c r="A132" s="56" t="s">
        <v>157</v>
      </c>
      <c r="B132" s="42" t="s">
        <v>66</v>
      </c>
      <c r="C132" s="55">
        <f>Staff!J21</f>
        <v>0</v>
      </c>
      <c r="D132" s="15">
        <f>IF(B132='drop down'!$A$2,Worksheet!C132/12,(IF(Worksheet!B132='drop down'!$A$3,Worksheet!C132/3,Worksheet!C132)))</f>
        <v>0</v>
      </c>
      <c r="E132" s="14"/>
    </row>
    <row r="133" spans="1:5" x14ac:dyDescent="0.35">
      <c r="A133" t="s">
        <v>162</v>
      </c>
      <c r="E133" s="11">
        <f>D132</f>
        <v>0</v>
      </c>
    </row>
    <row r="134" spans="1:5" x14ac:dyDescent="0.35">
      <c r="A134" s="99" t="s">
        <v>88</v>
      </c>
      <c r="B134" s="99"/>
      <c r="C134" s="99"/>
      <c r="D134" s="99"/>
      <c r="E134" s="99"/>
    </row>
    <row r="135" spans="1:5" ht="31" customHeight="1" x14ac:dyDescent="0.35">
      <c r="A135" s="105" t="s">
        <v>285</v>
      </c>
      <c r="B135" s="106"/>
      <c r="C135" s="106"/>
      <c r="D135" s="106"/>
      <c r="E135" s="107"/>
    </row>
    <row r="136" spans="1:5" x14ac:dyDescent="0.35">
      <c r="A136" s="35" t="s">
        <v>89</v>
      </c>
      <c r="B136" s="7"/>
      <c r="C136" s="15"/>
      <c r="D136" s="36">
        <f>E136/12</f>
        <v>0</v>
      </c>
      <c r="E136" s="36">
        <f>ResidentRent!B11</f>
        <v>0</v>
      </c>
    </row>
    <row r="137" spans="1:5" x14ac:dyDescent="0.35">
      <c r="A137" s="35" t="s">
        <v>91</v>
      </c>
      <c r="B137" s="7"/>
      <c r="C137" s="15"/>
      <c r="D137" s="36">
        <f>E137/12</f>
        <v>0</v>
      </c>
      <c r="E137" s="36">
        <f>ResidentSubsidies!B11</f>
        <v>0</v>
      </c>
    </row>
    <row r="138" spans="1:5" x14ac:dyDescent="0.35">
      <c r="A138" s="35" t="s">
        <v>124</v>
      </c>
      <c r="B138" s="7"/>
      <c r="C138" s="15"/>
      <c r="D138" s="15"/>
      <c r="E138" s="47">
        <f>Grant!E40</f>
        <v>0</v>
      </c>
    </row>
    <row r="139" spans="1:5" x14ac:dyDescent="0.35">
      <c r="A139" s="7" t="s">
        <v>125</v>
      </c>
      <c r="B139" s="7"/>
      <c r="C139" s="15"/>
      <c r="D139" s="15"/>
      <c r="E139" s="43">
        <v>0</v>
      </c>
    </row>
    <row r="140" spans="1:5" x14ac:dyDescent="0.35">
      <c r="A140" s="4"/>
      <c r="B140" s="4"/>
      <c r="C140" s="14"/>
      <c r="D140" s="14"/>
      <c r="E140" s="14"/>
    </row>
    <row r="141" spans="1:5" x14ac:dyDescent="0.35">
      <c r="A141" s="99" t="s">
        <v>96</v>
      </c>
      <c r="B141" s="99"/>
      <c r="C141" s="99"/>
      <c r="D141" s="99"/>
      <c r="E141" s="99"/>
    </row>
    <row r="142" spans="1:5" x14ac:dyDescent="0.35">
      <c r="A142" s="28" t="s">
        <v>95</v>
      </c>
      <c r="B142" s="7"/>
      <c r="C142" s="15"/>
      <c r="D142" s="15"/>
      <c r="E142" s="37">
        <f>SUM(E136:E139)</f>
        <v>0</v>
      </c>
    </row>
    <row r="143" spans="1:5" x14ac:dyDescent="0.35">
      <c r="A143" s="28" t="s">
        <v>87</v>
      </c>
      <c r="B143" s="7"/>
      <c r="C143" s="15"/>
      <c r="D143" s="15"/>
      <c r="E143" s="37" t="e">
        <f>E156</f>
        <v>#DIV/0!</v>
      </c>
    </row>
    <row r="144" spans="1:5" x14ac:dyDescent="0.35">
      <c r="A144" s="28" t="s">
        <v>96</v>
      </c>
      <c r="B144" s="7"/>
      <c r="C144" s="15"/>
      <c r="D144" s="15"/>
      <c r="E144" s="38" t="e">
        <f>E142-E143</f>
        <v>#DIV/0!</v>
      </c>
    </row>
    <row r="145" spans="1:6" x14ac:dyDescent="0.35">
      <c r="A145" s="5"/>
      <c r="B145" s="4"/>
      <c r="C145" s="14"/>
      <c r="D145" s="14"/>
      <c r="E145" s="34"/>
    </row>
    <row r="146" spans="1:6" x14ac:dyDescent="0.35">
      <c r="A146" s="128" t="s">
        <v>123</v>
      </c>
      <c r="B146" s="128"/>
      <c r="C146" s="128"/>
      <c r="D146" s="128"/>
      <c r="E146" s="128"/>
    </row>
    <row r="147" spans="1:6" x14ac:dyDescent="0.35">
      <c r="A147" s="120" t="s">
        <v>266</v>
      </c>
      <c r="B147" s="118"/>
      <c r="C147" s="118"/>
      <c r="D147" s="118"/>
      <c r="E147" s="121"/>
    </row>
    <row r="148" spans="1:6" x14ac:dyDescent="0.35">
      <c r="A148" s="33" t="s">
        <v>267</v>
      </c>
      <c r="B148" s="28"/>
      <c r="C148" s="26"/>
      <c r="D148" s="26"/>
      <c r="E148" s="37" t="e">
        <f>E156/52</f>
        <v>#DIV/0!</v>
      </c>
    </row>
    <row r="149" spans="1:6" x14ac:dyDescent="0.35">
      <c r="A149" s="33" t="s">
        <v>268</v>
      </c>
      <c r="B149" s="28"/>
      <c r="C149" s="26"/>
      <c r="D149" s="26"/>
      <c r="E149" s="37" t="e">
        <f>E148/(B14+B15)</f>
        <v>#DIV/0!</v>
      </c>
    </row>
    <row r="150" spans="1:6" x14ac:dyDescent="0.35">
      <c r="A150" s="33" t="s">
        <v>269</v>
      </c>
      <c r="B150" s="28"/>
      <c r="C150" s="26"/>
      <c r="D150" s="26"/>
      <c r="E150" s="37" t="e">
        <f>E148/B14</f>
        <v>#DIV/0!</v>
      </c>
    </row>
    <row r="151" spans="1:6" x14ac:dyDescent="0.35">
      <c r="A151" s="118" t="s">
        <v>264</v>
      </c>
      <c r="B151" s="119"/>
      <c r="C151" s="119"/>
      <c r="D151" s="119"/>
      <c r="E151" s="119"/>
    </row>
    <row r="152" spans="1:6" x14ac:dyDescent="0.35">
      <c r="A152" s="33" t="s">
        <v>86</v>
      </c>
      <c r="B152" s="28"/>
      <c r="C152" s="26"/>
      <c r="D152" s="26"/>
      <c r="E152" s="37" t="e">
        <f>SUM(E129+E126+E116+E106+E96+E94+E81+E74+E67+E58+E46+E34)</f>
        <v>#DIV/0!</v>
      </c>
      <c r="F152" s="62"/>
    </row>
    <row r="153" spans="1:6" x14ac:dyDescent="0.35">
      <c r="A153" s="33" t="s">
        <v>118</v>
      </c>
      <c r="B153" s="28"/>
      <c r="C153" s="26"/>
      <c r="D153" s="26"/>
      <c r="E153" s="37" t="e">
        <f>E152/(B14+B15)</f>
        <v>#DIV/0!</v>
      </c>
    </row>
    <row r="154" spans="1:6" x14ac:dyDescent="0.35">
      <c r="A154" s="33" t="s">
        <v>163</v>
      </c>
      <c r="B154" s="28"/>
      <c r="C154" s="26"/>
      <c r="D154" s="26"/>
      <c r="E154" s="37" t="e">
        <f>E152/(B14)</f>
        <v>#DIV/0!</v>
      </c>
    </row>
    <row r="155" spans="1:6" x14ac:dyDescent="0.35">
      <c r="A155" s="120" t="s">
        <v>265</v>
      </c>
      <c r="B155" s="118"/>
      <c r="C155" s="118"/>
      <c r="D155" s="118"/>
      <c r="E155" s="121"/>
    </row>
    <row r="156" spans="1:6" x14ac:dyDescent="0.35">
      <c r="A156" s="33" t="s">
        <v>87</v>
      </c>
      <c r="B156" s="28"/>
      <c r="C156" s="26"/>
      <c r="D156" s="26"/>
      <c r="E156" s="37" t="e">
        <f>E152*12</f>
        <v>#DIV/0!</v>
      </c>
    </row>
    <row r="157" spans="1:6" x14ac:dyDescent="0.35">
      <c r="A157" s="33" t="s">
        <v>119</v>
      </c>
      <c r="B157" s="28"/>
      <c r="C157" s="26"/>
      <c r="D157" s="26"/>
      <c r="E157" s="37" t="e">
        <f>E156/(B14+B15)</f>
        <v>#DIV/0!</v>
      </c>
    </row>
    <row r="158" spans="1:6" x14ac:dyDescent="0.35">
      <c r="A158" s="33" t="s">
        <v>164</v>
      </c>
      <c r="B158" s="28"/>
      <c r="C158" s="26"/>
      <c r="D158" s="26"/>
      <c r="E158" s="37" t="e">
        <f>E156/(B14)</f>
        <v>#DIV/0!</v>
      </c>
    </row>
    <row r="160" spans="1:6" x14ac:dyDescent="0.35">
      <c r="A160" s="117" t="s">
        <v>296</v>
      </c>
      <c r="B160" s="117"/>
      <c r="C160" s="117"/>
      <c r="D160" s="117"/>
      <c r="E160" s="117"/>
    </row>
    <row r="162" spans="1:3" x14ac:dyDescent="0.35">
      <c r="A162" s="116" t="s">
        <v>290</v>
      </c>
      <c r="B162" s="116"/>
      <c r="C162" s="116"/>
    </row>
  </sheetData>
  <sheetProtection sheet="1" objects="1" scenarios="1"/>
  <mergeCells count="36">
    <mergeCell ref="A141:E141"/>
    <mergeCell ref="A146:E146"/>
    <mergeCell ref="A127:E127"/>
    <mergeCell ref="A134:E134"/>
    <mergeCell ref="A95:E95"/>
    <mergeCell ref="A68:E68"/>
    <mergeCell ref="A75:E75"/>
    <mergeCell ref="A83:E83"/>
    <mergeCell ref="A162:C162"/>
    <mergeCell ref="A160:E160"/>
    <mergeCell ref="A84:E84"/>
    <mergeCell ref="A151:E151"/>
    <mergeCell ref="A155:E155"/>
    <mergeCell ref="A147:E147"/>
    <mergeCell ref="A85:E85"/>
    <mergeCell ref="A98:E98"/>
    <mergeCell ref="A108:E108"/>
    <mergeCell ref="A118:E118"/>
    <mergeCell ref="A135:E135"/>
    <mergeCell ref="A131:E131"/>
    <mergeCell ref="A97:E97"/>
    <mergeCell ref="A107:E107"/>
    <mergeCell ref="A117:E117"/>
    <mergeCell ref="A60:E60"/>
    <mergeCell ref="A1:E1"/>
    <mergeCell ref="A27:E27"/>
    <mergeCell ref="A36:E36"/>
    <mergeCell ref="A47:E47"/>
    <mergeCell ref="A59:E59"/>
    <mergeCell ref="A2:E2"/>
    <mergeCell ref="A3:E3"/>
    <mergeCell ref="A48:E48"/>
    <mergeCell ref="C8:D8"/>
    <mergeCell ref="C9:D9"/>
    <mergeCell ref="A17:B17"/>
    <mergeCell ref="A13:B13"/>
  </mergeCells>
  <conditionalFormatting sqref="A162">
    <cfRule type="expression" dxfId="2" priority="1">
      <formula>$B$11&lt;5</formula>
    </cfRule>
  </conditionalFormatting>
  <dataValidations count="1">
    <dataValidation type="whole" operator="greaterThanOrEqual" allowBlank="1" showInputMessage="1" showErrorMessage="1" error="Plesae enter a whole number into this field. " sqref="B11" xr:uid="{F3B7490C-A42F-4FF3-A43C-283855620FC6}">
      <formula1>1</formula1>
    </dataValidation>
  </dataValidations>
  <hyperlinks>
    <hyperlink ref="A136" location="ResidentRent!A1" display="Resident Fees" xr:uid="{0F1CE448-264C-4AE6-932E-5B1E3BA69367}"/>
    <hyperlink ref="A137" location="ResidentSubsidies!A1" display="Resident Subsidies " xr:uid="{A02EC049-DEE0-448E-9952-6E71AFD447D2}"/>
    <hyperlink ref="A128" location="Staff!A1" display="Staff Costs" xr:uid="{05E5E120-ACBF-4B97-B1FF-C5C2C8D2DEF5}"/>
    <hyperlink ref="A96" location="'Reserve Funds'!A1" display="Budget Reserve of funds" xr:uid="{4BD0746F-F014-4C6C-B268-D635F7FAB903}"/>
    <hyperlink ref="A17:B17" location="'Captial Investment'!A1" display="Capital Investment" xr:uid="{0F1F010A-416B-4511-B67E-397C150312C3}"/>
    <hyperlink ref="A98:E98" r:id="rId1" display="Click here to download Best Practice Guidance for Providing Recovery Housing for Parents and their Children" xr:uid="{8041F19A-AF3E-4C56-8CE4-1AE309616EB4}"/>
    <hyperlink ref="A108:E108" r:id="rId2" display="For More information regarding safety guidelines as well as resources and checklists, see the Recovery Housing Development Guidebook Page 24" xr:uid="{863E3ED8-B8C2-4F20-9C38-47D1248EA778}"/>
    <hyperlink ref="A48:E48" r:id="rId3" display="See the Recovery Housing Development Guidebook for more information on expectations and best practice guidance regarding preventing illicit drug and alcohol use (page 9), medication policies (page 14) and engaging residents in activities (page 12)." xr:uid="{2763AE49-E49C-4CA1-86D9-73BDEEFFD688}"/>
    <hyperlink ref="A118:E118" r:id="rId4" display="For More Information regarding expectations around resident assistance, see information about resident driven recovery planning on Page 13 of the Recovery housing Development Guidebook" xr:uid="{E5709EC3-F4C2-4D33-9803-8FFA54EE25B8}"/>
    <hyperlink ref="A138" location="Grant!A1" display="Annual Grant Revenue" xr:uid="{3254F8DA-DF4F-4FC1-804C-351DB24CE104}"/>
    <hyperlink ref="A135:E135" r:id="rId5" display="Revenue for Recovery Housing is limited and not guaranteed.  Recovery homes may rely on many different revenue sources.  For more information about potential revenue sources see page 8 of the Recovery housing Development Guidebook." xr:uid="{FC1FC443-9D8D-4B37-9714-C32186BE5F83}"/>
    <hyperlink ref="A162" location="'Worksheet (5)'!A1" display="Complete Worksheet for House 5" xr:uid="{D8A4F853-57A6-4073-81E9-ACEAA890E5E0}"/>
    <hyperlink ref="A85:E85" r:id="rId6" display="You can learn more about expectations regarding running a recovery home as business in the Recovery housing Development Guidebook.  See page 5." xr:uid="{F0012A06-56C0-4FAB-8653-CBCD80A0DF6E}"/>
    <hyperlink ref="A160:E160" location="Printable!A1" display="Click Here for a Printer Friendly Version" xr:uid="{DCDD3050-21C8-4D2E-B663-6D55231C5185}"/>
  </hyperlinks>
  <pageMargins left="0.25" right="0.25" top="0.75" bottom="0.75" header="0.3" footer="0.3"/>
  <pageSetup orientation="landscape" r:id="rId7"/>
  <extLst>
    <ext xmlns:x14="http://schemas.microsoft.com/office/spreadsheetml/2009/9/main" uri="{CCE6A557-97BC-4b89-ADB6-D9C93CAAB3DF}">
      <x14:dataValidations xmlns:xm="http://schemas.microsoft.com/office/excel/2006/main" count="3">
        <x14:dataValidation type="list" allowBlank="1" showInputMessage="1" showErrorMessage="1" xr:uid="{808B35DE-A744-4A84-A501-66FCB15B43D3}">
          <x14:formula1>
            <xm:f>'drop down'!$A$2:$A$4</xm:f>
          </x14:formula1>
          <xm:sqref>B28:B33 B37:B45 B61:B66 B76:B80 B99:B105 B109:B115 B128 B96 B49:B57 B132 B119:B126</xm:sqref>
        </x14:dataValidation>
        <x14:dataValidation type="list" allowBlank="1" showInputMessage="1" showErrorMessage="1" xr:uid="{B3D1E83A-E22E-4436-ACF6-7A7B91DC0897}">
          <x14:formula1>
            <xm:f>'drop down'!$A$2:$A$5</xm:f>
          </x14:formula1>
          <xm:sqref>B69:B73 B86:B93</xm:sqref>
        </x14:dataValidation>
        <x14:dataValidation type="list" allowBlank="1" showInputMessage="1" showErrorMessage="1" xr:uid="{BD87F1B4-A712-4BA8-BA3C-20F5CA782124}">
          <x14:formula1>
            <xm:f>'drop down'!$A$7:$A$8</xm:f>
          </x14:formula1>
          <xm:sqref>B8:B10 B12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6402B-7F67-4CC6-B5DC-D1431D46EAB3}">
  <dimension ref="A1:K14"/>
  <sheetViews>
    <sheetView workbookViewId="0">
      <selection activeCell="K12" sqref="K12"/>
    </sheetView>
  </sheetViews>
  <sheetFormatPr defaultRowHeight="14.5" x14ac:dyDescent="0.35"/>
  <cols>
    <col min="1" max="1" width="40.1796875" bestFit="1" customWidth="1"/>
    <col min="2" max="2" width="11.08984375" bestFit="1" customWidth="1"/>
  </cols>
  <sheetData>
    <row r="1" spans="1:11" ht="21" x14ac:dyDescent="0.5">
      <c r="A1" s="143" t="s">
        <v>152</v>
      </c>
      <c r="B1" s="143"/>
      <c r="C1" s="143"/>
      <c r="D1" s="143"/>
      <c r="E1" s="143"/>
      <c r="F1" s="143"/>
      <c r="G1" s="143"/>
      <c r="H1" s="143"/>
      <c r="I1" s="143"/>
      <c r="J1" s="143"/>
      <c r="K1" s="143"/>
    </row>
    <row r="2" spans="1:11" ht="14.5" customHeight="1" x14ac:dyDescent="0.35">
      <c r="A2" s="142" t="s">
        <v>289</v>
      </c>
      <c r="B2" s="142"/>
      <c r="C2" s="142"/>
      <c r="D2" s="142"/>
      <c r="E2" s="142"/>
      <c r="F2" s="142"/>
      <c r="G2" s="142"/>
      <c r="H2" s="142"/>
      <c r="I2" s="142"/>
      <c r="J2" s="142"/>
      <c r="K2" s="142"/>
    </row>
    <row r="3" spans="1:11" x14ac:dyDescent="0.35">
      <c r="A3" s="142"/>
      <c r="B3" s="142"/>
      <c r="C3" s="142"/>
      <c r="D3" s="142"/>
      <c r="E3" s="142"/>
      <c r="F3" s="142"/>
      <c r="G3" s="142"/>
      <c r="H3" s="142"/>
      <c r="I3" s="142"/>
      <c r="J3" s="142"/>
      <c r="K3" s="142"/>
    </row>
    <row r="4" spans="1:11" x14ac:dyDescent="0.35">
      <c r="A4" s="142"/>
      <c r="B4" s="142"/>
      <c r="C4" s="142"/>
      <c r="D4" s="142"/>
      <c r="E4" s="142"/>
      <c r="F4" s="142"/>
      <c r="G4" s="142"/>
      <c r="H4" s="142"/>
      <c r="I4" s="142"/>
      <c r="J4" s="142"/>
      <c r="K4" s="142"/>
    </row>
    <row r="5" spans="1:11" x14ac:dyDescent="0.35">
      <c r="A5" s="142"/>
      <c r="B5" s="142"/>
      <c r="C5" s="142"/>
      <c r="D5" s="142"/>
      <c r="E5" s="142"/>
      <c r="F5" s="142"/>
      <c r="G5" s="142"/>
      <c r="H5" s="142"/>
      <c r="I5" s="142"/>
      <c r="J5" s="142"/>
      <c r="K5" s="142"/>
    </row>
    <row r="6" spans="1:11" x14ac:dyDescent="0.35">
      <c r="A6" s="4"/>
      <c r="B6" s="4"/>
    </row>
    <row r="7" spans="1:11" x14ac:dyDescent="0.35">
      <c r="A7" s="7"/>
      <c r="B7" s="7"/>
    </row>
    <row r="8" spans="1:11" x14ac:dyDescent="0.35">
      <c r="A8" s="7" t="s">
        <v>153</v>
      </c>
      <c r="B8" s="43">
        <v>0</v>
      </c>
    </row>
    <row r="9" spans="1:11" x14ac:dyDescent="0.35">
      <c r="A9" s="7" t="s">
        <v>154</v>
      </c>
      <c r="B9" s="42" t="s">
        <v>90</v>
      </c>
    </row>
    <row r="10" spans="1:11" x14ac:dyDescent="0.35">
      <c r="A10" s="7" t="s">
        <v>155</v>
      </c>
      <c r="B10" s="42">
        <v>0</v>
      </c>
    </row>
    <row r="11" spans="1:11" x14ac:dyDescent="0.35">
      <c r="A11" s="6" t="s">
        <v>300</v>
      </c>
      <c r="B11" s="53">
        <f>IF(B9='drop down'!A5,B8*52,B8*12)*B10</f>
        <v>0</v>
      </c>
    </row>
    <row r="14" spans="1:11" ht="21" x14ac:dyDescent="0.5">
      <c r="A14" s="132" t="s">
        <v>165</v>
      </c>
      <c r="B14" s="132"/>
      <c r="C14" s="132"/>
      <c r="D14" s="132"/>
      <c r="E14" s="132"/>
      <c r="F14" s="132"/>
      <c r="G14" s="132"/>
      <c r="H14" s="132"/>
    </row>
  </sheetData>
  <sheetProtection sheet="1" objects="1" scenarios="1"/>
  <mergeCells count="3">
    <mergeCell ref="A1:K1"/>
    <mergeCell ref="A2:K5"/>
    <mergeCell ref="A14:H14"/>
  </mergeCells>
  <hyperlinks>
    <hyperlink ref="A14:H14" location="Worksheet!A1" display="Return to Worksheet" xr:uid="{27442A43-3585-4626-B9B5-7D5805C14243}"/>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491DA36-63A2-408B-A0B9-F7BDEBEAA51E}">
          <x14:formula1>
            <xm:f>'drop down'!$A$4:$A$5</xm:f>
          </x14:formula1>
          <xm:sqref>B9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486FB-62B5-4F7C-83C3-169FBC0B167B}">
  <dimension ref="A1:A8"/>
  <sheetViews>
    <sheetView workbookViewId="0">
      <selection activeCell="D13" sqref="D13"/>
    </sheetView>
  </sheetViews>
  <sheetFormatPr defaultRowHeight="14.5" x14ac:dyDescent="0.35"/>
  <sheetData>
    <row r="1" spans="1:1" x14ac:dyDescent="0.35">
      <c r="A1" t="s">
        <v>65</v>
      </c>
    </row>
    <row r="2" spans="1:1" x14ac:dyDescent="0.35">
      <c r="A2" t="s">
        <v>66</v>
      </c>
    </row>
    <row r="3" spans="1:1" x14ac:dyDescent="0.35">
      <c r="A3" t="s">
        <v>67</v>
      </c>
    </row>
    <row r="4" spans="1:1" x14ac:dyDescent="0.35">
      <c r="A4" t="s">
        <v>68</v>
      </c>
    </row>
    <row r="5" spans="1:1" x14ac:dyDescent="0.35">
      <c r="A5" t="s">
        <v>90</v>
      </c>
    </row>
    <row r="7" spans="1:1" x14ac:dyDescent="0.35">
      <c r="A7" t="s">
        <v>110</v>
      </c>
    </row>
    <row r="8" spans="1:1" x14ac:dyDescent="0.35">
      <c r="A8" t="s">
        <v>111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41165-E99E-4D92-B4FE-7F40BD34734E}">
  <dimension ref="A1:E154"/>
  <sheetViews>
    <sheetView topLeftCell="A130" workbookViewId="0">
      <selection activeCell="C14" sqref="C14"/>
    </sheetView>
  </sheetViews>
  <sheetFormatPr defaultRowHeight="14.5" x14ac:dyDescent="0.35"/>
  <cols>
    <col min="1" max="1" width="50.453125" bestFit="1" customWidth="1"/>
    <col min="2" max="2" width="32.26953125" customWidth="1"/>
    <col min="3" max="3" width="18.6328125" style="11" bestFit="1" customWidth="1"/>
    <col min="4" max="4" width="18" style="11" bestFit="1" customWidth="1"/>
    <col min="5" max="5" width="12.1796875" style="11" bestFit="1" customWidth="1"/>
  </cols>
  <sheetData>
    <row r="1" spans="1:5" ht="21" x14ac:dyDescent="0.5">
      <c r="A1" s="129" t="s">
        <v>295</v>
      </c>
      <c r="B1" s="129"/>
      <c r="C1" s="129"/>
      <c r="D1" s="129"/>
      <c r="E1" s="129"/>
    </row>
    <row r="2" spans="1:5" ht="15" thickBot="1" x14ac:dyDescent="0.4">
      <c r="A2" s="95" t="s">
        <v>127</v>
      </c>
      <c r="B2" s="130">
        <f>Worksheet!B5</f>
        <v>0</v>
      </c>
      <c r="C2" s="130"/>
      <c r="D2" s="130"/>
      <c r="E2" s="12"/>
    </row>
    <row r="3" spans="1:5" x14ac:dyDescent="0.35">
      <c r="A3" s="112" t="s">
        <v>3</v>
      </c>
      <c r="B3" s="114"/>
      <c r="C3" s="60"/>
      <c r="D3" s="13"/>
    </row>
    <row r="4" spans="1:5" x14ac:dyDescent="0.35">
      <c r="A4" s="7" t="s">
        <v>4</v>
      </c>
      <c r="B4" s="40">
        <f>Worksheet!B18</f>
        <v>0</v>
      </c>
      <c r="C4" s="60"/>
      <c r="D4" s="13"/>
    </row>
    <row r="5" spans="1:5" x14ac:dyDescent="0.35">
      <c r="A5" s="7" t="s">
        <v>5</v>
      </c>
      <c r="B5" s="40">
        <f>Worksheet!B19</f>
        <v>0</v>
      </c>
      <c r="C5" s="60"/>
      <c r="D5" s="13"/>
    </row>
    <row r="6" spans="1:5" x14ac:dyDescent="0.35">
      <c r="A6" s="7" t="s">
        <v>6</v>
      </c>
      <c r="B6" s="40">
        <f>Worksheet!B20</f>
        <v>0</v>
      </c>
      <c r="C6" s="60"/>
      <c r="D6" s="13"/>
    </row>
    <row r="7" spans="1:5" x14ac:dyDescent="0.35">
      <c r="A7" s="7" t="s">
        <v>29</v>
      </c>
      <c r="B7" s="40">
        <f>Worksheet!B21</f>
        <v>0</v>
      </c>
      <c r="C7" s="61"/>
      <c r="D7" s="14"/>
    </row>
    <row r="8" spans="1:5" x14ac:dyDescent="0.35">
      <c r="A8" s="7" t="s">
        <v>7</v>
      </c>
      <c r="B8" s="40">
        <f>Worksheet!B22</f>
        <v>0</v>
      </c>
      <c r="C8" s="14"/>
      <c r="D8" s="14"/>
    </row>
    <row r="9" spans="1:5" x14ac:dyDescent="0.35">
      <c r="A9" s="28" t="s">
        <v>34</v>
      </c>
      <c r="B9" s="54">
        <f>Worksheet!B23</f>
        <v>0</v>
      </c>
      <c r="C9" s="14"/>
      <c r="D9" s="14"/>
    </row>
    <row r="10" spans="1:5" x14ac:dyDescent="0.35">
      <c r="A10" s="29" t="s">
        <v>126</v>
      </c>
      <c r="B10" s="47">
        <f>Worksheet!B24</f>
        <v>0</v>
      </c>
      <c r="C10" s="14"/>
      <c r="D10" s="14"/>
    </row>
    <row r="12" spans="1:5" x14ac:dyDescent="0.35">
      <c r="A12" s="30" t="s">
        <v>9</v>
      </c>
      <c r="B12" s="30" t="s">
        <v>64</v>
      </c>
      <c r="C12" s="31" t="s">
        <v>78</v>
      </c>
      <c r="D12" s="31" t="s">
        <v>76</v>
      </c>
      <c r="E12" s="31" t="s">
        <v>84</v>
      </c>
    </row>
    <row r="13" spans="1:5" x14ac:dyDescent="0.35">
      <c r="A13" s="99" t="s">
        <v>69</v>
      </c>
      <c r="B13" s="99"/>
      <c r="C13" s="99"/>
      <c r="D13" s="99"/>
      <c r="E13" s="99"/>
    </row>
    <row r="14" spans="1:5" x14ac:dyDescent="0.35">
      <c r="A14" s="54" t="str">
        <f>Worksheet!A28</f>
        <v>Mortgage/ Rent Payments</v>
      </c>
      <c r="B14" s="54" t="str">
        <f>Worksheet!B28</f>
        <v>Quarterly</v>
      </c>
      <c r="C14" s="54">
        <f>Worksheet!C28</f>
        <v>0</v>
      </c>
      <c r="D14" s="54">
        <f>Worksheet!D28</f>
        <v>0</v>
      </c>
      <c r="E14" s="54">
        <f>Worksheet!E28</f>
        <v>0</v>
      </c>
    </row>
    <row r="15" spans="1:5" x14ac:dyDescent="0.35">
      <c r="A15" s="54" t="str">
        <f>Worksheet!A29</f>
        <v>Property Taxes</v>
      </c>
      <c r="B15" s="54" t="str">
        <f>Worksheet!B29</f>
        <v>Monthly</v>
      </c>
      <c r="C15" s="54">
        <f>Worksheet!C29</f>
        <v>0</v>
      </c>
      <c r="D15" s="54">
        <f>Worksheet!D29</f>
        <v>0</v>
      </c>
      <c r="E15" s="54">
        <f>Worksheet!E29</f>
        <v>0</v>
      </c>
    </row>
    <row r="16" spans="1:5" x14ac:dyDescent="0.35">
      <c r="A16" s="54" t="str">
        <f>Worksheet!A30</f>
        <v xml:space="preserve">Regular Maintenance </v>
      </c>
      <c r="B16" s="54" t="str">
        <f>Worksheet!B30</f>
        <v>Monthly</v>
      </c>
      <c r="C16" s="54">
        <f>Worksheet!C30</f>
        <v>0</v>
      </c>
      <c r="D16" s="54">
        <f>Worksheet!D30</f>
        <v>0</v>
      </c>
      <c r="E16" s="54">
        <f>Worksheet!E30</f>
        <v>0</v>
      </c>
    </row>
    <row r="17" spans="1:5" x14ac:dyDescent="0.35">
      <c r="A17" s="54" t="str">
        <f>Worksheet!A31</f>
        <v xml:space="preserve">Parking Permits </v>
      </c>
      <c r="B17" s="54" t="str">
        <f>Worksheet!B31</f>
        <v>Monthly</v>
      </c>
      <c r="C17" s="54">
        <f>Worksheet!C31</f>
        <v>0</v>
      </c>
      <c r="D17" s="54">
        <f>Worksheet!D31</f>
        <v>0</v>
      </c>
      <c r="E17" s="54">
        <f>Worksheet!E31</f>
        <v>0</v>
      </c>
    </row>
    <row r="18" spans="1:5" x14ac:dyDescent="0.35">
      <c r="A18" s="54" t="str">
        <f>Worksheet!A32</f>
        <v>Other Property Expense</v>
      </c>
      <c r="B18" s="54" t="str">
        <f>Worksheet!B32</f>
        <v>Monthly</v>
      </c>
      <c r="C18" s="54">
        <f>Worksheet!C32</f>
        <v>0</v>
      </c>
      <c r="D18" s="54">
        <f>Worksheet!D32</f>
        <v>0</v>
      </c>
      <c r="E18" s="54">
        <f>Worksheet!E32</f>
        <v>0</v>
      </c>
    </row>
    <row r="19" spans="1:5" x14ac:dyDescent="0.35">
      <c r="A19" s="54" t="str">
        <f>Worksheet!A33</f>
        <v>Other Property Expense</v>
      </c>
      <c r="B19" s="54" t="str">
        <f>Worksheet!B33</f>
        <v>Monthly</v>
      </c>
      <c r="C19" s="54">
        <f>Worksheet!C33</f>
        <v>0</v>
      </c>
      <c r="D19" s="54">
        <f>Worksheet!D33</f>
        <v>0</v>
      </c>
      <c r="E19" s="54">
        <f>Worksheet!E33</f>
        <v>0</v>
      </c>
    </row>
    <row r="20" spans="1:5" x14ac:dyDescent="0.35">
      <c r="A20" s="8" t="s">
        <v>70</v>
      </c>
      <c r="B20" s="28"/>
      <c r="C20" s="26"/>
      <c r="D20" s="47"/>
      <c r="E20" s="54">
        <f>Worksheet!E34</f>
        <v>0</v>
      </c>
    </row>
    <row r="21" spans="1:5" x14ac:dyDescent="0.35">
      <c r="A21" s="99" t="s">
        <v>19</v>
      </c>
      <c r="B21" s="99"/>
      <c r="C21" s="99"/>
      <c r="D21" s="99"/>
      <c r="E21" s="99"/>
    </row>
    <row r="22" spans="1:5" x14ac:dyDescent="0.35">
      <c r="A22" s="54" t="str">
        <f>Worksheet!A37</f>
        <v>Utilities - Electricity</v>
      </c>
      <c r="B22" s="54" t="str">
        <f>Worksheet!B37</f>
        <v>Monthly</v>
      </c>
      <c r="C22" s="54">
        <f>Worksheet!C37</f>
        <v>0</v>
      </c>
      <c r="D22" s="54">
        <f>Worksheet!D37</f>
        <v>0</v>
      </c>
      <c r="E22" s="54">
        <f>Worksheet!E37</f>
        <v>0</v>
      </c>
    </row>
    <row r="23" spans="1:5" x14ac:dyDescent="0.35">
      <c r="A23" s="54" t="str">
        <f>Worksheet!A38</f>
        <v>Utilities - Phone</v>
      </c>
      <c r="B23" s="54" t="str">
        <f>Worksheet!B38</f>
        <v>Monthly</v>
      </c>
      <c r="C23" s="54">
        <f>Worksheet!C38</f>
        <v>0</v>
      </c>
      <c r="D23" s="54">
        <f>Worksheet!D38</f>
        <v>0</v>
      </c>
      <c r="E23" s="54">
        <f>Worksheet!E38</f>
        <v>0</v>
      </c>
    </row>
    <row r="24" spans="1:5" x14ac:dyDescent="0.35">
      <c r="A24" s="54" t="str">
        <f>Worksheet!A39</f>
        <v>Utilities - Internet</v>
      </c>
      <c r="B24" s="54" t="str">
        <f>Worksheet!B39</f>
        <v>Monthly</v>
      </c>
      <c r="C24" s="54">
        <f>Worksheet!C39</f>
        <v>0</v>
      </c>
      <c r="D24" s="54">
        <f>Worksheet!D39</f>
        <v>0</v>
      </c>
      <c r="E24" s="54">
        <f>Worksheet!E39</f>
        <v>0</v>
      </c>
    </row>
    <row r="25" spans="1:5" x14ac:dyDescent="0.35">
      <c r="A25" s="54" t="str">
        <f>Worksheet!A40</f>
        <v>Utilities - Cable</v>
      </c>
      <c r="B25" s="54" t="str">
        <f>Worksheet!B40</f>
        <v>Monthly</v>
      </c>
      <c r="C25" s="54">
        <f>Worksheet!C40</f>
        <v>0</v>
      </c>
      <c r="D25" s="54">
        <f>Worksheet!D40</f>
        <v>0</v>
      </c>
      <c r="E25" s="54">
        <f>Worksheet!E40</f>
        <v>0</v>
      </c>
    </row>
    <row r="26" spans="1:5" x14ac:dyDescent="0.35">
      <c r="A26" s="54" t="str">
        <f>Worksheet!A41</f>
        <v>Utilities - Trash Removal</v>
      </c>
      <c r="B26" s="54" t="str">
        <f>Worksheet!B41</f>
        <v>Monthly</v>
      </c>
      <c r="C26" s="54">
        <f>Worksheet!C41</f>
        <v>0</v>
      </c>
      <c r="D26" s="54">
        <f>Worksheet!D41</f>
        <v>0</v>
      </c>
      <c r="E26" s="54">
        <f>Worksheet!E41</f>
        <v>0</v>
      </c>
    </row>
    <row r="27" spans="1:5" x14ac:dyDescent="0.35">
      <c r="A27" s="54" t="str">
        <f>Worksheet!A42</f>
        <v>Utilities - Water and Sewer</v>
      </c>
      <c r="B27" s="54" t="str">
        <f>Worksheet!B42</f>
        <v>Monthly</v>
      </c>
      <c r="C27" s="54">
        <f>Worksheet!C42</f>
        <v>0</v>
      </c>
      <c r="D27" s="54">
        <f>Worksheet!D42</f>
        <v>0</v>
      </c>
      <c r="E27" s="54">
        <f>Worksheet!E42</f>
        <v>0</v>
      </c>
    </row>
    <row r="28" spans="1:5" x14ac:dyDescent="0.35">
      <c r="A28" s="54" t="str">
        <f>Worksheet!A43</f>
        <v>Utilities - Natural Gas</v>
      </c>
      <c r="B28" s="54" t="str">
        <f>Worksheet!B43</f>
        <v>Monthly</v>
      </c>
      <c r="C28" s="54">
        <f>Worksheet!C43</f>
        <v>0</v>
      </c>
      <c r="D28" s="54">
        <f>Worksheet!D43</f>
        <v>0</v>
      </c>
      <c r="E28" s="54">
        <f>Worksheet!E43</f>
        <v>0</v>
      </c>
    </row>
    <row r="29" spans="1:5" x14ac:dyDescent="0.35">
      <c r="A29" s="54" t="str">
        <f>Worksheet!A44</f>
        <v>Other Utilities</v>
      </c>
      <c r="B29" s="54" t="str">
        <f>Worksheet!B44</f>
        <v>Monthly</v>
      </c>
      <c r="C29" s="54">
        <f>Worksheet!C44</f>
        <v>0</v>
      </c>
      <c r="D29" s="54">
        <f>Worksheet!D44</f>
        <v>0</v>
      </c>
      <c r="E29" s="54">
        <f>Worksheet!E44</f>
        <v>0</v>
      </c>
    </row>
    <row r="30" spans="1:5" x14ac:dyDescent="0.35">
      <c r="A30" s="54" t="str">
        <f>Worksheet!A45</f>
        <v>Other Utilities</v>
      </c>
      <c r="B30" s="54" t="str">
        <f>Worksheet!B45</f>
        <v>Monthly</v>
      </c>
      <c r="C30" s="54">
        <f>Worksheet!C45</f>
        <v>0</v>
      </c>
      <c r="D30" s="54">
        <f>Worksheet!D45</f>
        <v>0</v>
      </c>
      <c r="E30" s="54">
        <f>Worksheet!E45</f>
        <v>0</v>
      </c>
    </row>
    <row r="31" spans="1:5" x14ac:dyDescent="0.35">
      <c r="A31" s="8" t="s">
        <v>71</v>
      </c>
      <c r="B31" s="28"/>
      <c r="C31" s="26"/>
      <c r="D31" s="26"/>
      <c r="E31" s="54">
        <f>Worksheet!E46</f>
        <v>0</v>
      </c>
    </row>
    <row r="32" spans="1:5" x14ac:dyDescent="0.35">
      <c r="A32" s="97"/>
      <c r="B32" s="5"/>
      <c r="C32" s="13"/>
      <c r="D32" s="13"/>
      <c r="E32" s="96"/>
    </row>
    <row r="33" spans="1:5" x14ac:dyDescent="0.35">
      <c r="A33" s="97"/>
      <c r="B33" s="5"/>
      <c r="C33" s="13"/>
      <c r="D33" s="13"/>
      <c r="E33" s="96"/>
    </row>
    <row r="34" spans="1:5" x14ac:dyDescent="0.35">
      <c r="A34" s="97"/>
      <c r="B34" s="5"/>
      <c r="C34" s="13"/>
      <c r="D34" s="13"/>
      <c r="E34" s="96"/>
    </row>
    <row r="35" spans="1:5" x14ac:dyDescent="0.35">
      <c r="A35" s="30" t="s">
        <v>9</v>
      </c>
      <c r="B35" s="30" t="s">
        <v>64</v>
      </c>
      <c r="C35" s="31" t="s">
        <v>78</v>
      </c>
      <c r="D35" s="31" t="s">
        <v>76</v>
      </c>
      <c r="E35" s="31" t="s">
        <v>84</v>
      </c>
    </row>
    <row r="36" spans="1:5" x14ac:dyDescent="0.35">
      <c r="A36" s="99" t="s">
        <v>20</v>
      </c>
      <c r="B36" s="99"/>
      <c r="C36" s="99"/>
      <c r="D36" s="99"/>
      <c r="E36" s="99"/>
    </row>
    <row r="37" spans="1:5" x14ac:dyDescent="0.35">
      <c r="A37" s="54" t="str">
        <f>Worksheet!A49</f>
        <v>Cleaning Supplies</v>
      </c>
      <c r="B37" s="54" t="str">
        <f>Worksheet!B49</f>
        <v>Annually</v>
      </c>
      <c r="C37" s="54">
        <f>Worksheet!C49</f>
        <v>0</v>
      </c>
      <c r="D37" s="54">
        <f>Worksheet!D49</f>
        <v>0</v>
      </c>
      <c r="E37" s="54">
        <f>Worksheet!E49</f>
        <v>0</v>
      </c>
    </row>
    <row r="38" spans="1:5" x14ac:dyDescent="0.35">
      <c r="A38" s="54" t="str">
        <f>Worksheet!A50</f>
        <v>Linens</v>
      </c>
      <c r="B38" s="54" t="str">
        <f>Worksheet!B50</f>
        <v>Annually</v>
      </c>
      <c r="C38" s="54">
        <f>Worksheet!C50</f>
        <v>0</v>
      </c>
      <c r="D38" s="54">
        <f>Worksheet!D50</f>
        <v>0</v>
      </c>
      <c r="E38" s="54">
        <f>Worksheet!E50</f>
        <v>0</v>
      </c>
    </row>
    <row r="39" spans="1:5" x14ac:dyDescent="0.35">
      <c r="A39" s="54" t="str">
        <f>Worksheet!A51</f>
        <v>Drug/ Alcohol Screenings</v>
      </c>
      <c r="B39" s="54" t="str">
        <f>Worksheet!B51</f>
        <v>Monthly</v>
      </c>
      <c r="C39" s="54">
        <f>Worksheet!C51</f>
        <v>0</v>
      </c>
      <c r="D39" s="54">
        <f>Worksheet!D51</f>
        <v>0</v>
      </c>
      <c r="E39" s="54">
        <f>Worksheet!E51</f>
        <v>0</v>
      </c>
    </row>
    <row r="40" spans="1:5" x14ac:dyDescent="0.35">
      <c r="A40" s="54" t="str">
        <f>Worksheet!A52</f>
        <v xml:space="preserve">Medication Lock Boxes </v>
      </c>
      <c r="B40" s="54" t="str">
        <f>Worksheet!B52</f>
        <v>Annually</v>
      </c>
      <c r="C40" s="54">
        <f>Worksheet!C52</f>
        <v>0</v>
      </c>
      <c r="D40" s="54">
        <f>Worksheet!D52</f>
        <v>0</v>
      </c>
      <c r="E40" s="54">
        <f>Worksheet!E52</f>
        <v>0</v>
      </c>
    </row>
    <row r="41" spans="1:5" x14ac:dyDescent="0.35">
      <c r="A41" s="54" t="str">
        <f>Worksheet!A53</f>
        <v>Activities</v>
      </c>
      <c r="B41" s="54" t="str">
        <f>Worksheet!B53</f>
        <v>Monthly</v>
      </c>
      <c r="C41" s="54">
        <f>Worksheet!C53</f>
        <v>0</v>
      </c>
      <c r="D41" s="54">
        <f>Worksheet!D53</f>
        <v>0</v>
      </c>
      <c r="E41" s="54">
        <f>Worksheet!E53</f>
        <v>0</v>
      </c>
    </row>
    <row r="42" spans="1:5" x14ac:dyDescent="0.35">
      <c r="A42" s="54" t="str">
        <f>Worksheet!A54</f>
        <v xml:space="preserve">Toiletries </v>
      </c>
      <c r="B42" s="54" t="str">
        <f>Worksheet!B54</f>
        <v>Monthly</v>
      </c>
      <c r="C42" s="54">
        <f>Worksheet!C54</f>
        <v>0</v>
      </c>
      <c r="D42" s="54">
        <f>Worksheet!D54</f>
        <v>0</v>
      </c>
      <c r="E42" s="54">
        <f>Worksheet!E54</f>
        <v>0</v>
      </c>
    </row>
    <row r="43" spans="1:5" x14ac:dyDescent="0.35">
      <c r="A43" s="54" t="str">
        <f>Worksheet!A55</f>
        <v>Other Consumables</v>
      </c>
      <c r="B43" s="54" t="str">
        <f>Worksheet!B55</f>
        <v>Monthly</v>
      </c>
      <c r="C43" s="54">
        <f>Worksheet!C55</f>
        <v>0</v>
      </c>
      <c r="D43" s="54">
        <f>Worksheet!D55</f>
        <v>0</v>
      </c>
      <c r="E43" s="54">
        <f>Worksheet!E55</f>
        <v>0</v>
      </c>
    </row>
    <row r="44" spans="1:5" x14ac:dyDescent="0.35">
      <c r="A44" s="54" t="str">
        <f>Worksheet!A56</f>
        <v>Other Consumables</v>
      </c>
      <c r="B44" s="54" t="str">
        <f>Worksheet!B56</f>
        <v>Monthly</v>
      </c>
      <c r="C44" s="54">
        <f>Worksheet!C56</f>
        <v>0</v>
      </c>
      <c r="D44" s="54">
        <f>Worksheet!D56</f>
        <v>0</v>
      </c>
      <c r="E44" s="54">
        <f>Worksheet!E56</f>
        <v>0</v>
      </c>
    </row>
    <row r="45" spans="1:5" x14ac:dyDescent="0.35">
      <c r="A45" s="54" t="str">
        <f>Worksheet!A57</f>
        <v>Other Consumables</v>
      </c>
      <c r="B45" s="54" t="str">
        <f>Worksheet!B57</f>
        <v>Monthly</v>
      </c>
      <c r="C45" s="54">
        <f>Worksheet!C57</f>
        <v>0</v>
      </c>
      <c r="D45" s="54">
        <f>Worksheet!D57</f>
        <v>0</v>
      </c>
      <c r="E45" s="54">
        <f>Worksheet!E57</f>
        <v>0</v>
      </c>
    </row>
    <row r="46" spans="1:5" x14ac:dyDescent="0.35">
      <c r="A46" s="8" t="s">
        <v>72</v>
      </c>
      <c r="B46" s="93"/>
      <c r="C46" s="92"/>
      <c r="D46" s="94"/>
      <c r="E46" s="54">
        <f>Worksheet!E58</f>
        <v>0</v>
      </c>
    </row>
    <row r="47" spans="1:5" x14ac:dyDescent="0.35">
      <c r="A47" s="99" t="s">
        <v>159</v>
      </c>
      <c r="B47" s="99"/>
      <c r="C47" s="99"/>
      <c r="D47" s="99"/>
      <c r="E47" s="99"/>
    </row>
    <row r="48" spans="1:5" x14ac:dyDescent="0.35">
      <c r="A48" s="54" t="str">
        <f>Worksheet!A61</f>
        <v>Property Insurance</v>
      </c>
      <c r="B48" s="54" t="str">
        <f>Worksheet!B61</f>
        <v>Quarterly</v>
      </c>
      <c r="C48" s="54">
        <f>Worksheet!C61</f>
        <v>0</v>
      </c>
      <c r="D48" s="54">
        <f>Worksheet!D61</f>
        <v>0</v>
      </c>
      <c r="E48" s="54">
        <f>Worksheet!E61</f>
        <v>0</v>
      </c>
    </row>
    <row r="49" spans="1:5" x14ac:dyDescent="0.35">
      <c r="A49" s="54" t="str">
        <f>Worksheet!A62</f>
        <v>Business Liability Insurance</v>
      </c>
      <c r="B49" s="54" t="str">
        <f>Worksheet!B62</f>
        <v>Quarterly</v>
      </c>
      <c r="C49" s="54">
        <f>Worksheet!C62</f>
        <v>0</v>
      </c>
      <c r="D49" s="54" t="e">
        <f>Worksheet!D62</f>
        <v>#DIV/0!</v>
      </c>
      <c r="E49" s="54">
        <f>Worksheet!E62</f>
        <v>0</v>
      </c>
    </row>
    <row r="50" spans="1:5" x14ac:dyDescent="0.35">
      <c r="A50" s="54" t="str">
        <f>Worksheet!A63</f>
        <v>Auto Insurance</v>
      </c>
      <c r="B50" s="54" t="str">
        <f>Worksheet!B63</f>
        <v>Quarterly</v>
      </c>
      <c r="C50" s="54">
        <f>Worksheet!C63</f>
        <v>0</v>
      </c>
      <c r="D50" s="54">
        <f>Worksheet!D63</f>
        <v>0</v>
      </c>
      <c r="E50" s="54">
        <f>Worksheet!E63</f>
        <v>0</v>
      </c>
    </row>
    <row r="51" spans="1:5" x14ac:dyDescent="0.35">
      <c r="A51" s="54" t="str">
        <f>Worksheet!A64</f>
        <v>Other Insurance</v>
      </c>
      <c r="B51" s="54" t="str">
        <f>Worksheet!B64</f>
        <v>Annually</v>
      </c>
      <c r="C51" s="54">
        <f>Worksheet!C64</f>
        <v>0</v>
      </c>
      <c r="D51" s="54">
        <f>Worksheet!D64</f>
        <v>0</v>
      </c>
      <c r="E51" s="54">
        <f>Worksheet!E64</f>
        <v>0</v>
      </c>
    </row>
    <row r="52" spans="1:5" x14ac:dyDescent="0.35">
      <c r="A52" s="54" t="str">
        <f>Worksheet!A65</f>
        <v>Other Insurance</v>
      </c>
      <c r="B52" s="54" t="str">
        <f>Worksheet!B65</f>
        <v>Quarterly</v>
      </c>
      <c r="C52" s="54">
        <f>Worksheet!C65</f>
        <v>0</v>
      </c>
      <c r="D52" s="54">
        <f>Worksheet!D65</f>
        <v>0</v>
      </c>
      <c r="E52" s="54">
        <f>Worksheet!E65</f>
        <v>0</v>
      </c>
    </row>
    <row r="53" spans="1:5" x14ac:dyDescent="0.35">
      <c r="A53" s="8" t="s">
        <v>73</v>
      </c>
      <c r="B53" s="28"/>
      <c r="C53" s="26"/>
      <c r="D53" s="26"/>
      <c r="E53" s="54" t="e">
        <f>Worksheet!E67</f>
        <v>#DIV/0!</v>
      </c>
    </row>
    <row r="54" spans="1:5" x14ac:dyDescent="0.35">
      <c r="A54" s="99" t="s">
        <v>28</v>
      </c>
      <c r="B54" s="99"/>
      <c r="C54" s="99"/>
      <c r="D54" s="99"/>
      <c r="E54" s="99"/>
    </row>
    <row r="55" spans="1:5" x14ac:dyDescent="0.35">
      <c r="A55" s="54" t="str">
        <f>Worksheet!A69</f>
        <v>Computer Software</v>
      </c>
      <c r="B55" s="54" t="str">
        <f>Worksheet!B69</f>
        <v>Annually</v>
      </c>
      <c r="C55" s="54">
        <f>Worksheet!C69</f>
        <v>0</v>
      </c>
      <c r="D55" s="54">
        <f>Worksheet!D69</f>
        <v>0</v>
      </c>
      <c r="E55" s="54">
        <f>Worksheet!E69</f>
        <v>0</v>
      </c>
    </row>
    <row r="56" spans="1:5" x14ac:dyDescent="0.35">
      <c r="A56" s="54" t="str">
        <f>Worksheet!A70</f>
        <v>Office Supplies</v>
      </c>
      <c r="B56" s="54" t="str">
        <f>Worksheet!B70</f>
        <v>Annually</v>
      </c>
      <c r="C56" s="54">
        <f>Worksheet!C70</f>
        <v>0</v>
      </c>
      <c r="D56" s="54">
        <f>Worksheet!D70</f>
        <v>0</v>
      </c>
      <c r="E56" s="54">
        <f>Worksheet!E70</f>
        <v>0</v>
      </c>
    </row>
    <row r="57" spans="1:5" x14ac:dyDescent="0.35">
      <c r="A57" s="54" t="str">
        <f>Worksheet!A71</f>
        <v>Bank or Account Fees</v>
      </c>
      <c r="B57" s="54" t="str">
        <f>Worksheet!B71</f>
        <v>Monthly</v>
      </c>
      <c r="C57" s="54">
        <f>Worksheet!C71</f>
        <v>0</v>
      </c>
      <c r="D57" s="54">
        <f>Worksheet!D71</f>
        <v>0</v>
      </c>
      <c r="E57" s="54">
        <f>Worksheet!E71</f>
        <v>0</v>
      </c>
    </row>
    <row r="58" spans="1:5" x14ac:dyDescent="0.35">
      <c r="A58" s="54" t="str">
        <f>Worksheet!A72</f>
        <v>Other Office Supplies</v>
      </c>
      <c r="B58" s="54" t="str">
        <f>Worksheet!B72</f>
        <v>Monthly</v>
      </c>
      <c r="C58" s="54">
        <f>Worksheet!C72</f>
        <v>0</v>
      </c>
      <c r="D58" s="54">
        <f>Worksheet!D72</f>
        <v>0</v>
      </c>
      <c r="E58" s="54">
        <f>Worksheet!E72</f>
        <v>0</v>
      </c>
    </row>
    <row r="59" spans="1:5" x14ac:dyDescent="0.35">
      <c r="A59" s="54" t="str">
        <f>Worksheet!A73</f>
        <v>Other Office Supplies</v>
      </c>
      <c r="B59" s="54" t="str">
        <f>Worksheet!B73</f>
        <v>Monthly</v>
      </c>
      <c r="C59" s="54">
        <f>Worksheet!C73</f>
        <v>0</v>
      </c>
      <c r="D59" s="54">
        <f>Worksheet!D73</f>
        <v>0</v>
      </c>
      <c r="E59" s="54">
        <f>Worksheet!E73</f>
        <v>0</v>
      </c>
    </row>
    <row r="60" spans="1:5" x14ac:dyDescent="0.35">
      <c r="A60" s="8" t="s">
        <v>74</v>
      </c>
      <c r="B60" s="28"/>
      <c r="C60" s="26"/>
      <c r="D60" s="26"/>
      <c r="E60" s="54">
        <f>Worksheet!E74</f>
        <v>0</v>
      </c>
    </row>
    <row r="61" spans="1:5" x14ac:dyDescent="0.35">
      <c r="A61" s="99" t="s">
        <v>32</v>
      </c>
      <c r="B61" s="99"/>
      <c r="C61" s="99"/>
      <c r="D61" s="99"/>
      <c r="E61" s="99"/>
    </row>
    <row r="62" spans="1:5" x14ac:dyDescent="0.35">
      <c r="A62" s="54" t="str">
        <f>Worksheet!A76</f>
        <v xml:space="preserve">Vehicle Maintenance </v>
      </c>
      <c r="B62" s="54" t="str">
        <f>Worksheet!B76</f>
        <v>Annually</v>
      </c>
      <c r="C62" s="54">
        <f>Worksheet!C76</f>
        <v>0</v>
      </c>
      <c r="D62" s="54">
        <f>Worksheet!D76</f>
        <v>0</v>
      </c>
      <c r="E62" s="54">
        <f>Worksheet!E76</f>
        <v>0</v>
      </c>
    </row>
    <row r="63" spans="1:5" x14ac:dyDescent="0.35">
      <c r="A63" s="54" t="str">
        <f>Worksheet!A77</f>
        <v>Gasoline</v>
      </c>
      <c r="B63" s="54" t="str">
        <f>Worksheet!B77</f>
        <v>Monthly</v>
      </c>
      <c r="C63" s="54">
        <f>Worksheet!C77</f>
        <v>0</v>
      </c>
      <c r="D63" s="54">
        <f>Worksheet!D77</f>
        <v>0</v>
      </c>
      <c r="E63" s="54">
        <f>Worksheet!E77</f>
        <v>0</v>
      </c>
    </row>
    <row r="64" spans="1:5" x14ac:dyDescent="0.35">
      <c r="A64" s="54" t="str">
        <f>Worksheet!A78</f>
        <v>Mileage expense for employees</v>
      </c>
      <c r="B64" s="54" t="str">
        <f>Worksheet!B78</f>
        <v>Monthly</v>
      </c>
      <c r="C64" s="54">
        <f>Worksheet!C78</f>
        <v>0</v>
      </c>
      <c r="D64" s="54">
        <f>Worksheet!D78</f>
        <v>0</v>
      </c>
      <c r="E64" s="54">
        <f>Worksheet!E78</f>
        <v>0</v>
      </c>
    </row>
    <row r="65" spans="1:5" x14ac:dyDescent="0.35">
      <c r="A65" s="54" t="str">
        <f>Worksheet!A79</f>
        <v>Other Transportation</v>
      </c>
      <c r="B65" s="54" t="str">
        <f>Worksheet!B79</f>
        <v>Monthly</v>
      </c>
      <c r="C65" s="54">
        <f>Worksheet!C79</f>
        <v>0</v>
      </c>
      <c r="D65" s="54">
        <f>Worksheet!D79</f>
        <v>0</v>
      </c>
      <c r="E65" s="54">
        <f>Worksheet!E79</f>
        <v>0</v>
      </c>
    </row>
    <row r="66" spans="1:5" x14ac:dyDescent="0.35">
      <c r="A66" s="54" t="str">
        <f>Worksheet!A80</f>
        <v>Other Transportation</v>
      </c>
      <c r="B66" s="54" t="str">
        <f>Worksheet!B80</f>
        <v>Monthly</v>
      </c>
      <c r="C66" s="54">
        <f>Worksheet!C80</f>
        <v>0</v>
      </c>
      <c r="D66" s="54">
        <f>Worksheet!D80</f>
        <v>0</v>
      </c>
      <c r="E66" s="54">
        <f>Worksheet!E80</f>
        <v>0</v>
      </c>
    </row>
    <row r="67" spans="1:5" x14ac:dyDescent="0.35">
      <c r="A67" s="8" t="s">
        <v>75</v>
      </c>
      <c r="B67" s="28"/>
      <c r="C67" s="26"/>
      <c r="D67" s="26"/>
      <c r="E67" s="54">
        <f>Worksheet!E81</f>
        <v>0</v>
      </c>
    </row>
    <row r="68" spans="1:5" x14ac:dyDescent="0.35">
      <c r="A68" s="97"/>
      <c r="B68" s="5"/>
      <c r="C68" s="13"/>
      <c r="D68" s="13"/>
      <c r="E68" s="96"/>
    </row>
    <row r="69" spans="1:5" x14ac:dyDescent="0.35">
      <c r="A69" s="30" t="s">
        <v>9</v>
      </c>
      <c r="B69" s="30" t="s">
        <v>64</v>
      </c>
      <c r="C69" s="31" t="s">
        <v>78</v>
      </c>
      <c r="D69" s="31" t="s">
        <v>76</v>
      </c>
      <c r="E69" s="31" t="s">
        <v>84</v>
      </c>
    </row>
    <row r="70" spans="1:5" x14ac:dyDescent="0.35">
      <c r="A70" s="99" t="s">
        <v>43</v>
      </c>
      <c r="B70" s="99"/>
      <c r="C70" s="99"/>
      <c r="D70" s="99"/>
      <c r="E70" s="99"/>
    </row>
    <row r="71" spans="1:5" hidden="1" x14ac:dyDescent="0.35">
      <c r="A71" s="100" t="s">
        <v>273</v>
      </c>
      <c r="B71" s="101"/>
      <c r="C71" s="101"/>
      <c r="D71" s="101"/>
      <c r="E71" s="102"/>
    </row>
    <row r="72" spans="1:5" hidden="1" x14ac:dyDescent="0.35">
      <c r="A72" s="122" t="s">
        <v>270</v>
      </c>
      <c r="B72" s="123"/>
      <c r="C72" s="123"/>
      <c r="D72" s="123"/>
      <c r="E72" s="124"/>
    </row>
    <row r="73" spans="1:5" x14ac:dyDescent="0.35">
      <c r="A73" s="54" t="str">
        <f>Worksheet!A86</f>
        <v xml:space="preserve">Legal </v>
      </c>
      <c r="B73" s="54" t="str">
        <f>Worksheet!B86</f>
        <v>Annually</v>
      </c>
      <c r="C73" s="54">
        <f>Worksheet!C86</f>
        <v>0</v>
      </c>
      <c r="D73" s="54" t="e">
        <f>Worksheet!D86</f>
        <v>#DIV/0!</v>
      </c>
      <c r="E73" s="54">
        <f>Worksheet!E86</f>
        <v>0</v>
      </c>
    </row>
    <row r="74" spans="1:5" x14ac:dyDescent="0.35">
      <c r="A74" s="54" t="str">
        <f>Worksheet!A87</f>
        <v>Accounting</v>
      </c>
      <c r="B74" s="54" t="str">
        <f>Worksheet!B87</f>
        <v>Quarterly</v>
      </c>
      <c r="C74" s="54">
        <f>Worksheet!C87</f>
        <v>0</v>
      </c>
      <c r="D74" s="54" t="e">
        <f>Worksheet!D87</f>
        <v>#DIV/0!</v>
      </c>
      <c r="E74" s="54">
        <f>Worksheet!E87</f>
        <v>0</v>
      </c>
    </row>
    <row r="75" spans="1:5" x14ac:dyDescent="0.35">
      <c r="A75" s="54" t="str">
        <f>Worksheet!A88</f>
        <v>Memberships</v>
      </c>
      <c r="B75" s="54" t="str">
        <f>Worksheet!B88</f>
        <v>Annually</v>
      </c>
      <c r="C75" s="54">
        <f>Worksheet!C88</f>
        <v>0</v>
      </c>
      <c r="D75" s="54" t="e">
        <f>Worksheet!D88</f>
        <v>#DIV/0!</v>
      </c>
      <c r="E75" s="54">
        <f>Worksheet!E88</f>
        <v>0</v>
      </c>
    </row>
    <row r="76" spans="1:5" x14ac:dyDescent="0.35">
      <c r="A76" s="54" t="str">
        <f>Worksheet!A89</f>
        <v xml:space="preserve">Certifications </v>
      </c>
      <c r="B76" s="54" t="str">
        <f>Worksheet!B89</f>
        <v>Annually</v>
      </c>
      <c r="C76" s="54">
        <f>Worksheet!C89</f>
        <v>0</v>
      </c>
      <c r="D76" s="54" t="e">
        <f>Worksheet!D89</f>
        <v>#DIV/0!</v>
      </c>
      <c r="E76" s="54">
        <f>Worksheet!E89</f>
        <v>0</v>
      </c>
    </row>
    <row r="77" spans="1:5" x14ac:dyDescent="0.35">
      <c r="A77" s="54" t="str">
        <f>Worksheet!A90</f>
        <v>Audit</v>
      </c>
      <c r="B77" s="54" t="str">
        <f>Worksheet!B90</f>
        <v>Annually</v>
      </c>
      <c r="C77" s="54">
        <f>Worksheet!C90</f>
        <v>0</v>
      </c>
      <c r="D77" s="54" t="e">
        <f>Worksheet!D90</f>
        <v>#DIV/0!</v>
      </c>
      <c r="E77" s="54">
        <f>Worksheet!E90</f>
        <v>0</v>
      </c>
    </row>
    <row r="78" spans="1:5" x14ac:dyDescent="0.35">
      <c r="A78" s="54" t="str">
        <f>Worksheet!A91</f>
        <v>Bank or Account Fees</v>
      </c>
      <c r="B78" s="54" t="str">
        <f>Worksheet!B91</f>
        <v>Monthly</v>
      </c>
      <c r="C78" s="54">
        <f>Worksheet!C91</f>
        <v>0</v>
      </c>
      <c r="D78" s="54" t="e">
        <f>Worksheet!D91</f>
        <v>#DIV/0!</v>
      </c>
      <c r="E78" s="54">
        <f>Worksheet!E91</f>
        <v>0</v>
      </c>
    </row>
    <row r="79" spans="1:5" x14ac:dyDescent="0.35">
      <c r="A79" s="54" t="str">
        <f>Worksheet!A92</f>
        <v>Other Business Expense</v>
      </c>
      <c r="B79" s="54" t="str">
        <f>Worksheet!B92</f>
        <v>Monthly</v>
      </c>
      <c r="C79" s="54">
        <f>Worksheet!C92</f>
        <v>0</v>
      </c>
      <c r="D79" s="54" t="e">
        <f>Worksheet!D92</f>
        <v>#DIV/0!</v>
      </c>
      <c r="E79" s="54">
        <f>Worksheet!E92</f>
        <v>0</v>
      </c>
    </row>
    <row r="80" spans="1:5" x14ac:dyDescent="0.35">
      <c r="A80" s="54" t="str">
        <f>Worksheet!A93</f>
        <v>Other Business Expense</v>
      </c>
      <c r="B80" s="54" t="str">
        <f>Worksheet!B93</f>
        <v>Monthly</v>
      </c>
      <c r="C80" s="54">
        <f>Worksheet!C93</f>
        <v>0</v>
      </c>
      <c r="D80" s="54" t="e">
        <f>Worksheet!D93</f>
        <v>#DIV/0!</v>
      </c>
      <c r="E80" s="54">
        <f>Worksheet!E93</f>
        <v>0</v>
      </c>
    </row>
    <row r="81" spans="1:5" x14ac:dyDescent="0.35">
      <c r="A81" s="8" t="s">
        <v>77</v>
      </c>
      <c r="B81" s="28"/>
      <c r="C81" s="26"/>
      <c r="D81" s="26"/>
      <c r="E81" s="54" t="e">
        <f>Worksheet!E94</f>
        <v>#DIV/0!</v>
      </c>
    </row>
    <row r="82" spans="1:5" x14ac:dyDescent="0.35">
      <c r="A82" s="112" t="s">
        <v>121</v>
      </c>
      <c r="B82" s="113"/>
      <c r="C82" s="113"/>
      <c r="D82" s="113"/>
      <c r="E82" s="114"/>
    </row>
    <row r="83" spans="1:5" x14ac:dyDescent="0.35">
      <c r="A83" s="35" t="s">
        <v>122</v>
      </c>
      <c r="B83" s="52" t="s">
        <v>66</v>
      </c>
      <c r="C83" s="54">
        <f>Worksheet!C96</f>
        <v>0</v>
      </c>
      <c r="D83" s="54">
        <f>Worksheet!D96</f>
        <v>0</v>
      </c>
      <c r="E83" s="54">
        <f>Worksheet!E96</f>
        <v>0</v>
      </c>
    </row>
    <row r="84" spans="1:5" x14ac:dyDescent="0.35">
      <c r="A84" s="99" t="s">
        <v>53</v>
      </c>
      <c r="B84" s="99"/>
      <c r="C84" s="99"/>
      <c r="D84" s="99"/>
      <c r="E84" s="99"/>
    </row>
    <row r="85" spans="1:5" x14ac:dyDescent="0.35">
      <c r="A85" s="54" t="str">
        <f>Worksheet!A99</f>
        <v>Diapers</v>
      </c>
      <c r="B85" s="40" t="str">
        <f>Worksheet!B99</f>
        <v>Monthly</v>
      </c>
      <c r="C85" s="54">
        <f>Worksheet!C99</f>
        <v>0</v>
      </c>
      <c r="D85" s="54">
        <f>Worksheet!D99</f>
        <v>0</v>
      </c>
      <c r="E85" s="54">
        <f>Worksheet!E99</f>
        <v>0</v>
      </c>
    </row>
    <row r="86" spans="1:5" x14ac:dyDescent="0.35">
      <c r="A86" s="54" t="str">
        <f>Worksheet!A100</f>
        <v>Food for children</v>
      </c>
      <c r="B86" s="40" t="str">
        <f>Worksheet!B100</f>
        <v>Monthly</v>
      </c>
      <c r="C86" s="54">
        <f>Worksheet!C100</f>
        <v>0</v>
      </c>
      <c r="D86" s="54">
        <f>Worksheet!D100</f>
        <v>0</v>
      </c>
      <c r="E86" s="54">
        <f>Worksheet!E100</f>
        <v>0</v>
      </c>
    </row>
    <row r="87" spans="1:5" x14ac:dyDescent="0.35">
      <c r="A87" s="54" t="str">
        <f>Worksheet!A101</f>
        <v xml:space="preserve">Toys, Games Activities </v>
      </c>
      <c r="B87" s="40" t="str">
        <f>Worksheet!B101</f>
        <v>Monthly</v>
      </c>
      <c r="C87" s="54">
        <f>Worksheet!C101</f>
        <v>0</v>
      </c>
      <c r="D87" s="54">
        <f>Worksheet!D101</f>
        <v>0</v>
      </c>
      <c r="E87" s="54">
        <f>Worksheet!E101</f>
        <v>0</v>
      </c>
    </row>
    <row r="88" spans="1:5" x14ac:dyDescent="0.35">
      <c r="A88" s="54" t="str">
        <f>Worksheet!A102</f>
        <v xml:space="preserve">Car Seats </v>
      </c>
      <c r="B88" s="40" t="str">
        <f>Worksheet!B102</f>
        <v>Annually</v>
      </c>
      <c r="C88" s="54">
        <f>Worksheet!C102</f>
        <v>0</v>
      </c>
      <c r="D88" s="54">
        <f>Worksheet!D102</f>
        <v>0</v>
      </c>
      <c r="E88" s="54">
        <f>Worksheet!E102</f>
        <v>0</v>
      </c>
    </row>
    <row r="89" spans="1:5" x14ac:dyDescent="0.35">
      <c r="A89" s="54" t="str">
        <f>Worksheet!A103</f>
        <v>child furniture</v>
      </c>
      <c r="B89" s="40" t="str">
        <f>Worksheet!B103</f>
        <v>Annually</v>
      </c>
      <c r="C89" s="54">
        <f>Worksheet!C103</f>
        <v>0</v>
      </c>
      <c r="D89" s="54">
        <f>Worksheet!D103</f>
        <v>0</v>
      </c>
      <c r="E89" s="54">
        <f>Worksheet!E103</f>
        <v>0</v>
      </c>
    </row>
    <row r="90" spans="1:5" x14ac:dyDescent="0.35">
      <c r="A90" s="54" t="str">
        <f>Worksheet!A104</f>
        <v>Other child Expense</v>
      </c>
      <c r="B90" s="40" t="str">
        <f>Worksheet!B104</f>
        <v>Monthly</v>
      </c>
      <c r="C90" s="54">
        <f>Worksheet!C104</f>
        <v>0</v>
      </c>
      <c r="D90" s="54">
        <f>Worksheet!D104</f>
        <v>0</v>
      </c>
      <c r="E90" s="54">
        <f>Worksheet!E104</f>
        <v>0</v>
      </c>
    </row>
    <row r="91" spans="1:5" x14ac:dyDescent="0.35">
      <c r="A91" s="54" t="str">
        <f>Worksheet!A105</f>
        <v>Other child Expense</v>
      </c>
      <c r="B91" s="40" t="str">
        <f>Worksheet!B105</f>
        <v>Monthly</v>
      </c>
      <c r="C91" s="54">
        <f>Worksheet!C105</f>
        <v>0</v>
      </c>
      <c r="D91" s="54">
        <f>Worksheet!D105</f>
        <v>0</v>
      </c>
      <c r="E91" s="54">
        <f>Worksheet!E105</f>
        <v>0</v>
      </c>
    </row>
    <row r="92" spans="1:5" x14ac:dyDescent="0.35">
      <c r="A92" s="8" t="s">
        <v>79</v>
      </c>
      <c r="B92" s="28"/>
      <c r="C92" s="26"/>
      <c r="D92" s="26"/>
      <c r="E92" s="54">
        <f>Worksheet!E106</f>
        <v>0</v>
      </c>
    </row>
    <row r="93" spans="1:5" x14ac:dyDescent="0.35">
      <c r="A93" s="99" t="s">
        <v>57</v>
      </c>
      <c r="B93" s="99"/>
      <c r="C93" s="99"/>
      <c r="D93" s="99"/>
      <c r="E93" s="99"/>
    </row>
    <row r="94" spans="1:5" x14ac:dyDescent="0.35">
      <c r="A94" s="54" t="str">
        <f>Worksheet!A109</f>
        <v>Smoke Detectors</v>
      </c>
      <c r="B94" s="54" t="str">
        <f>Worksheet!B109</f>
        <v>Annually</v>
      </c>
      <c r="C94" s="54">
        <f>Worksheet!C109</f>
        <v>0</v>
      </c>
      <c r="D94" s="54">
        <f>Worksheet!D109</f>
        <v>0</v>
      </c>
      <c r="E94" s="54">
        <f>Worksheet!E109</f>
        <v>0</v>
      </c>
    </row>
    <row r="95" spans="1:5" x14ac:dyDescent="0.35">
      <c r="A95" s="54" t="str">
        <f>Worksheet!A110</f>
        <v>Fire Extinguishers</v>
      </c>
      <c r="B95" s="54" t="str">
        <f>Worksheet!B110</f>
        <v>Annually</v>
      </c>
      <c r="C95" s="54">
        <f>Worksheet!C110</f>
        <v>0</v>
      </c>
      <c r="D95" s="54">
        <f>Worksheet!D110</f>
        <v>0</v>
      </c>
      <c r="E95" s="54">
        <f>Worksheet!E110</f>
        <v>0</v>
      </c>
    </row>
    <row r="96" spans="1:5" x14ac:dyDescent="0.35">
      <c r="A96" s="54" t="str">
        <f>Worksheet!A111</f>
        <v>Naloxone</v>
      </c>
      <c r="B96" s="54" t="str">
        <f>Worksheet!B111</f>
        <v>Monthly</v>
      </c>
      <c r="C96" s="54">
        <f>Worksheet!C111</f>
        <v>0</v>
      </c>
      <c r="D96" s="54">
        <f>Worksheet!D111</f>
        <v>0</v>
      </c>
      <c r="E96" s="54">
        <f>Worksheet!E111</f>
        <v>0</v>
      </c>
    </row>
    <row r="97" spans="1:5" x14ac:dyDescent="0.35">
      <c r="A97" s="54" t="str">
        <f>Worksheet!A112</f>
        <v xml:space="preserve">First Aid Kit </v>
      </c>
      <c r="B97" s="54" t="str">
        <f>Worksheet!B112</f>
        <v>Quarterly</v>
      </c>
      <c r="C97" s="54">
        <f>Worksheet!C112</f>
        <v>0</v>
      </c>
      <c r="D97" s="54">
        <f>Worksheet!D112</f>
        <v>0</v>
      </c>
      <c r="E97" s="54">
        <f>Worksheet!E112</f>
        <v>0</v>
      </c>
    </row>
    <row r="98" spans="1:5" x14ac:dyDescent="0.35">
      <c r="A98" s="54" t="str">
        <f>Worksheet!A113</f>
        <v xml:space="preserve">Child Safety Items </v>
      </c>
      <c r="B98" s="40" t="str">
        <f>Worksheet!B113</f>
        <v>Quarterly</v>
      </c>
      <c r="C98" s="54">
        <f>Worksheet!C113</f>
        <v>0</v>
      </c>
      <c r="D98" s="54">
        <f>Worksheet!D113</f>
        <v>0</v>
      </c>
      <c r="E98" s="54">
        <f>Worksheet!E113</f>
        <v>0</v>
      </c>
    </row>
    <row r="99" spans="1:5" x14ac:dyDescent="0.35">
      <c r="A99" s="54" t="str">
        <f>Worksheet!A114</f>
        <v>Other Safety</v>
      </c>
      <c r="B99" s="54" t="str">
        <f>Worksheet!B114</f>
        <v>Monthly</v>
      </c>
      <c r="C99" s="54">
        <f>Worksheet!C114</f>
        <v>0</v>
      </c>
      <c r="D99" s="54">
        <f>Worksheet!D114</f>
        <v>0</v>
      </c>
      <c r="E99" s="54">
        <f>Worksheet!E114</f>
        <v>0</v>
      </c>
    </row>
    <row r="100" spans="1:5" x14ac:dyDescent="0.35">
      <c r="A100" s="54" t="str">
        <f>Worksheet!A115</f>
        <v>Other Safety</v>
      </c>
      <c r="B100" s="54" t="str">
        <f>Worksheet!B115</f>
        <v>Monthly</v>
      </c>
      <c r="C100" s="54">
        <f>Worksheet!C115</f>
        <v>0</v>
      </c>
      <c r="D100" s="54">
        <f>Worksheet!D115</f>
        <v>0</v>
      </c>
      <c r="E100" s="54">
        <f>Worksheet!E115</f>
        <v>0</v>
      </c>
    </row>
    <row r="101" spans="1:5" x14ac:dyDescent="0.35">
      <c r="A101" s="8" t="s">
        <v>80</v>
      </c>
      <c r="B101" s="28"/>
      <c r="C101" s="26"/>
      <c r="D101" s="26"/>
      <c r="E101" s="54">
        <f>Worksheet!E116</f>
        <v>0</v>
      </c>
    </row>
    <row r="102" spans="1:5" x14ac:dyDescent="0.35">
      <c r="A102" s="97"/>
      <c r="B102" s="5"/>
      <c r="C102" s="13"/>
      <c r="D102" s="13"/>
      <c r="E102" s="96"/>
    </row>
    <row r="103" spans="1:5" x14ac:dyDescent="0.35">
      <c r="A103" s="97"/>
      <c r="B103" s="5"/>
      <c r="C103" s="13"/>
      <c r="D103" s="13"/>
      <c r="E103" s="96"/>
    </row>
    <row r="104" spans="1:5" x14ac:dyDescent="0.35">
      <c r="A104" s="97"/>
      <c r="B104" s="5"/>
      <c r="C104" s="13"/>
      <c r="D104" s="13"/>
      <c r="E104" s="96"/>
    </row>
    <row r="105" spans="1:5" x14ac:dyDescent="0.35">
      <c r="A105" s="30" t="s">
        <v>9</v>
      </c>
      <c r="B105" s="30" t="s">
        <v>64</v>
      </c>
      <c r="C105" s="31" t="s">
        <v>78</v>
      </c>
      <c r="D105" s="31" t="s">
        <v>76</v>
      </c>
      <c r="E105" s="31" t="s">
        <v>84</v>
      </c>
    </row>
    <row r="106" spans="1:5" x14ac:dyDescent="0.35">
      <c r="A106" s="99" t="s">
        <v>81</v>
      </c>
      <c r="B106" s="99"/>
      <c r="C106" s="99"/>
      <c r="D106" s="99"/>
      <c r="E106" s="99"/>
    </row>
    <row r="107" spans="1:5" x14ac:dyDescent="0.35">
      <c r="A107" s="54" t="str">
        <f>Worksheet!A119</f>
        <v>Curriculum/ Classes</v>
      </c>
      <c r="B107" s="54" t="str">
        <f>Worksheet!B119</f>
        <v>Annually</v>
      </c>
      <c r="C107" s="54">
        <f>Worksheet!C119</f>
        <v>0</v>
      </c>
      <c r="D107" s="54">
        <f>Worksheet!D119</f>
        <v>0</v>
      </c>
      <c r="E107" s="54">
        <f>Worksheet!E119</f>
        <v>0</v>
      </c>
    </row>
    <row r="108" spans="1:5" x14ac:dyDescent="0.35">
      <c r="A108" s="54" t="str">
        <f>Worksheet!A120</f>
        <v>Food</v>
      </c>
      <c r="B108" s="54" t="str">
        <f>Worksheet!B120</f>
        <v>Monthly</v>
      </c>
      <c r="C108" s="54">
        <f>Worksheet!C120</f>
        <v>0</v>
      </c>
      <c r="D108" s="54">
        <f>Worksheet!D120</f>
        <v>0</v>
      </c>
      <c r="E108" s="54">
        <f>Worksheet!E120</f>
        <v>0</v>
      </c>
    </row>
    <row r="109" spans="1:5" x14ac:dyDescent="0.35">
      <c r="A109" s="54" t="str">
        <f>Worksheet!A121</f>
        <v>Helping Residents get IDs</v>
      </c>
      <c r="B109" s="54" t="str">
        <f>Worksheet!B121</f>
        <v>Monthly</v>
      </c>
      <c r="C109" s="54">
        <f>Worksheet!C121</f>
        <v>0</v>
      </c>
      <c r="D109" s="54">
        <f>Worksheet!D121</f>
        <v>0</v>
      </c>
      <c r="E109" s="54">
        <f>Worksheet!E121</f>
        <v>0</v>
      </c>
    </row>
    <row r="110" spans="1:5" x14ac:dyDescent="0.35">
      <c r="A110" s="54" t="str">
        <f>Worksheet!A122</f>
        <v xml:space="preserve">Clothing </v>
      </c>
      <c r="B110" s="54" t="str">
        <f>Worksheet!B122</f>
        <v>Annually</v>
      </c>
      <c r="C110" s="54">
        <f>Worksheet!C122</f>
        <v>0</v>
      </c>
      <c r="D110" s="54">
        <f>Worksheet!D122</f>
        <v>0</v>
      </c>
      <c r="E110" s="54">
        <f>Worksheet!E122</f>
        <v>0</v>
      </c>
    </row>
    <row r="111" spans="1:5" x14ac:dyDescent="0.35">
      <c r="A111" s="54" t="str">
        <f>Worksheet!A123</f>
        <v>Childcare</v>
      </c>
      <c r="B111" s="40" t="s">
        <v>68</v>
      </c>
      <c r="C111" s="54">
        <f>Worksheet!C123</f>
        <v>0</v>
      </c>
      <c r="D111" s="54">
        <f>Worksheet!D123</f>
        <v>0</v>
      </c>
      <c r="E111" s="54">
        <f>Worksheet!E123</f>
        <v>0</v>
      </c>
    </row>
    <row r="112" spans="1:5" x14ac:dyDescent="0.35">
      <c r="A112" s="54" t="str">
        <f>Worksheet!A124</f>
        <v>Other Resident Assistance</v>
      </c>
      <c r="B112" s="54" t="str">
        <f>Worksheet!B124</f>
        <v>Monthly</v>
      </c>
      <c r="C112" s="54">
        <f>Worksheet!C124</f>
        <v>0</v>
      </c>
      <c r="D112" s="54">
        <f>Worksheet!D124</f>
        <v>0</v>
      </c>
      <c r="E112" s="54">
        <f>Worksheet!E124</f>
        <v>0</v>
      </c>
    </row>
    <row r="113" spans="1:5" x14ac:dyDescent="0.35">
      <c r="A113" s="54" t="str">
        <f>Worksheet!A125</f>
        <v>Other Resident Assistance</v>
      </c>
      <c r="B113" s="54" t="str">
        <f>Worksheet!B125</f>
        <v>Monthly</v>
      </c>
      <c r="C113" s="54">
        <f>Worksheet!C125</f>
        <v>0</v>
      </c>
      <c r="D113" s="54">
        <f>Worksheet!D125</f>
        <v>0</v>
      </c>
      <c r="E113" s="54">
        <f>Worksheet!E125</f>
        <v>0</v>
      </c>
    </row>
    <row r="114" spans="1:5" x14ac:dyDescent="0.35">
      <c r="A114" s="8" t="s">
        <v>82</v>
      </c>
      <c r="B114" s="28"/>
      <c r="C114" s="26"/>
      <c r="D114" s="26"/>
      <c r="E114" s="54">
        <f>Worksheet!E126</f>
        <v>0</v>
      </c>
    </row>
    <row r="115" spans="1:5" x14ac:dyDescent="0.35">
      <c r="A115" s="99" t="s">
        <v>39</v>
      </c>
      <c r="B115" s="99"/>
      <c r="C115" s="99"/>
      <c r="D115" s="99"/>
      <c r="E115" s="99"/>
    </row>
    <row r="116" spans="1:5" x14ac:dyDescent="0.35">
      <c r="A116" s="54" t="str">
        <f>Worksheet!A128</f>
        <v>Staff Costs</v>
      </c>
      <c r="B116" s="54" t="str">
        <f>Worksheet!B128</f>
        <v>Annually</v>
      </c>
      <c r="C116" s="54">
        <f>Worksheet!C128</f>
        <v>0</v>
      </c>
      <c r="D116" s="54">
        <f>Worksheet!D128</f>
        <v>0</v>
      </c>
      <c r="E116" s="54">
        <f>Worksheet!E128</f>
        <v>0</v>
      </c>
    </row>
    <row r="117" spans="1:5" x14ac:dyDescent="0.35">
      <c r="A117" s="54" t="str">
        <f>Worksheet!A129</f>
        <v>Total Staffing Expenses</v>
      </c>
      <c r="B117" s="28"/>
      <c r="C117" s="26"/>
      <c r="D117" s="26"/>
      <c r="E117" s="54">
        <f>Worksheet!E129</f>
        <v>0</v>
      </c>
    </row>
    <row r="118" spans="1:5" x14ac:dyDescent="0.35">
      <c r="A118" s="99" t="s">
        <v>157</v>
      </c>
      <c r="B118" s="99"/>
      <c r="C118" s="99"/>
      <c r="D118" s="99"/>
      <c r="E118" s="99"/>
    </row>
    <row r="119" spans="1:5" x14ac:dyDescent="0.35">
      <c r="A119" s="54" t="str">
        <f>Worksheet!A132</f>
        <v xml:space="preserve">Miscellaneous </v>
      </c>
      <c r="B119" s="54" t="str">
        <f>Worksheet!B132</f>
        <v>Annually</v>
      </c>
      <c r="C119" s="54">
        <f>Worksheet!C132</f>
        <v>0</v>
      </c>
      <c r="D119" s="54">
        <f>Worksheet!D132</f>
        <v>0</v>
      </c>
      <c r="E119" s="54">
        <f>Worksheet!E132</f>
        <v>0</v>
      </c>
    </row>
    <row r="120" spans="1:5" x14ac:dyDescent="0.35">
      <c r="A120" s="92" t="str">
        <f>Worksheet!A133</f>
        <v xml:space="preserve">Total Miscellaneous </v>
      </c>
      <c r="B120" s="28"/>
      <c r="C120" s="26"/>
      <c r="D120" s="26"/>
      <c r="E120" s="54">
        <f>Worksheet!E133</f>
        <v>0</v>
      </c>
    </row>
    <row r="121" spans="1:5" x14ac:dyDescent="0.35">
      <c r="A121" s="98"/>
      <c r="B121" s="5"/>
      <c r="C121" s="13"/>
      <c r="D121" s="13"/>
      <c r="E121" s="96"/>
    </row>
    <row r="122" spans="1:5" x14ac:dyDescent="0.35">
      <c r="A122" s="98"/>
      <c r="B122" s="5"/>
      <c r="C122" s="13"/>
      <c r="D122" s="13"/>
      <c r="E122" s="96"/>
    </row>
    <row r="123" spans="1:5" x14ac:dyDescent="0.35">
      <c r="A123" s="98"/>
      <c r="B123" s="5"/>
      <c r="C123" s="13"/>
      <c r="D123" s="13"/>
      <c r="E123" s="96"/>
    </row>
    <row r="124" spans="1:5" x14ac:dyDescent="0.35">
      <c r="A124" s="98"/>
      <c r="B124" s="5"/>
      <c r="C124" s="13"/>
      <c r="D124" s="13"/>
      <c r="E124" s="96"/>
    </row>
    <row r="125" spans="1:5" x14ac:dyDescent="0.35">
      <c r="A125" s="99" t="s">
        <v>88</v>
      </c>
      <c r="B125" s="99"/>
      <c r="C125" s="99"/>
      <c r="D125" s="99"/>
      <c r="E125" s="99"/>
    </row>
    <row r="126" spans="1:5" x14ac:dyDescent="0.35">
      <c r="A126" s="54" t="str">
        <f>Worksheet!A136</f>
        <v>Resident Fees</v>
      </c>
      <c r="B126" s="28"/>
      <c r="C126" s="26"/>
      <c r="D126" s="54">
        <f>Worksheet!D136</f>
        <v>0</v>
      </c>
      <c r="E126" s="54">
        <f>Worksheet!E136</f>
        <v>0</v>
      </c>
    </row>
    <row r="127" spans="1:5" x14ac:dyDescent="0.35">
      <c r="A127" s="54" t="str">
        <f>Worksheet!A137</f>
        <v xml:space="preserve">Resident Subsidies </v>
      </c>
      <c r="B127" s="28"/>
      <c r="C127" s="26"/>
      <c r="D127" s="54">
        <f>Worksheet!D137</f>
        <v>0</v>
      </c>
      <c r="E127" s="54">
        <f>Worksheet!E137</f>
        <v>0</v>
      </c>
    </row>
    <row r="128" spans="1:5" x14ac:dyDescent="0.35">
      <c r="A128" s="54" t="str">
        <f>Worksheet!A138</f>
        <v>Annual Grant Revenue</v>
      </c>
      <c r="B128" s="28"/>
      <c r="C128" s="26"/>
      <c r="D128" s="26"/>
      <c r="E128" s="54">
        <f>Worksheet!E138</f>
        <v>0</v>
      </c>
    </row>
    <row r="129" spans="1:5" x14ac:dyDescent="0.35">
      <c r="A129" s="54" t="str">
        <f>Worksheet!A139</f>
        <v>Annual Donation Revenue</v>
      </c>
      <c r="B129" s="28"/>
      <c r="C129" s="26"/>
      <c r="D129" s="26"/>
      <c r="E129" s="54">
        <v>0</v>
      </c>
    </row>
    <row r="130" spans="1:5" x14ac:dyDescent="0.35">
      <c r="A130" s="99" t="s">
        <v>96</v>
      </c>
      <c r="B130" s="99"/>
      <c r="C130" s="99"/>
      <c r="D130" s="99"/>
      <c r="E130" s="99"/>
    </row>
    <row r="131" spans="1:5" x14ac:dyDescent="0.35">
      <c r="A131" s="54" t="str">
        <f>Worksheet!A142</f>
        <v>Total Annual Revenue</v>
      </c>
      <c r="B131" s="28"/>
      <c r="C131" s="26"/>
      <c r="D131" s="26"/>
      <c r="E131" s="91">
        <f>Worksheet!E142</f>
        <v>0</v>
      </c>
    </row>
    <row r="132" spans="1:5" x14ac:dyDescent="0.35">
      <c r="A132" s="54" t="str">
        <f>Worksheet!A143</f>
        <v>Total Annual Expenses</v>
      </c>
      <c r="B132" s="28"/>
      <c r="C132" s="26"/>
      <c r="D132" s="26"/>
      <c r="E132" s="91" t="e">
        <f>Worksheet!E143</f>
        <v>#DIV/0!</v>
      </c>
    </row>
    <row r="133" spans="1:5" x14ac:dyDescent="0.35">
      <c r="A133" s="54" t="str">
        <f>Worksheet!A144</f>
        <v>Revenue Less Expenses</v>
      </c>
      <c r="B133" s="28"/>
      <c r="C133" s="26"/>
      <c r="D133" s="26"/>
      <c r="E133" s="91" t="e">
        <f>Worksheet!E144</f>
        <v>#DIV/0!</v>
      </c>
    </row>
    <row r="134" spans="1:5" x14ac:dyDescent="0.35">
      <c r="A134" s="96"/>
      <c r="B134" s="5"/>
      <c r="C134" s="13"/>
      <c r="D134" s="13"/>
      <c r="E134" s="96"/>
    </row>
    <row r="135" spans="1:5" x14ac:dyDescent="0.35">
      <c r="A135" s="96"/>
      <c r="B135" s="5"/>
      <c r="C135" s="13"/>
      <c r="D135" s="13"/>
      <c r="E135" s="96"/>
    </row>
    <row r="136" spans="1:5" x14ac:dyDescent="0.35">
      <c r="A136" s="96"/>
      <c r="B136" s="5"/>
      <c r="C136" s="13"/>
      <c r="D136" s="13"/>
      <c r="E136" s="96"/>
    </row>
    <row r="137" spans="1:5" x14ac:dyDescent="0.35">
      <c r="A137" s="96"/>
      <c r="B137" s="5"/>
      <c r="C137" s="13"/>
      <c r="D137" s="13"/>
      <c r="E137" s="96"/>
    </row>
    <row r="138" spans="1:5" x14ac:dyDescent="0.35">
      <c r="A138" s="96"/>
      <c r="B138" s="5"/>
      <c r="C138" s="13"/>
      <c r="D138" s="13"/>
      <c r="E138" s="96"/>
    </row>
    <row r="139" spans="1:5" x14ac:dyDescent="0.35">
      <c r="A139" s="99" t="s">
        <v>123</v>
      </c>
      <c r="B139" s="99"/>
      <c r="C139" s="99"/>
      <c r="D139" s="99"/>
      <c r="E139" s="99"/>
    </row>
    <row r="140" spans="1:5" x14ac:dyDescent="0.35">
      <c r="A140" s="120" t="s">
        <v>266</v>
      </c>
      <c r="B140" s="118"/>
      <c r="C140" s="118"/>
      <c r="D140" s="118"/>
      <c r="E140" s="121"/>
    </row>
    <row r="141" spans="1:5" x14ac:dyDescent="0.35">
      <c r="A141" s="54" t="str">
        <f>Worksheet!A148</f>
        <v>Total Weekly Expenses</v>
      </c>
      <c r="B141" s="28"/>
      <c r="C141" s="26"/>
      <c r="D141" s="26"/>
      <c r="E141" s="91" t="e">
        <f>Worksheet!E148</f>
        <v>#DIV/0!</v>
      </c>
    </row>
    <row r="142" spans="1:5" x14ac:dyDescent="0.35">
      <c r="A142" s="54" t="str">
        <f>Worksheet!A149</f>
        <v>Total Weekly Expenses Per Resident</v>
      </c>
      <c r="B142" s="28"/>
      <c r="C142" s="26"/>
      <c r="D142" s="26"/>
      <c r="E142" s="91" t="e">
        <f>Worksheet!E149</f>
        <v>#DIV/0!</v>
      </c>
    </row>
    <row r="143" spans="1:5" x14ac:dyDescent="0.35">
      <c r="A143" s="54" t="str">
        <f>Worksheet!A150</f>
        <v>Total Weekly Expenses Per Adult Resident</v>
      </c>
      <c r="B143" s="28"/>
      <c r="C143" s="26"/>
      <c r="D143" s="26"/>
      <c r="E143" s="91" t="e">
        <f>Worksheet!E150</f>
        <v>#DIV/0!</v>
      </c>
    </row>
    <row r="144" spans="1:5" x14ac:dyDescent="0.35">
      <c r="A144" s="118" t="s">
        <v>264</v>
      </c>
      <c r="B144" s="119"/>
      <c r="C144" s="119"/>
      <c r="D144" s="119"/>
      <c r="E144" s="119"/>
    </row>
    <row r="145" spans="1:5" x14ac:dyDescent="0.35">
      <c r="A145" s="54" t="str">
        <f>Worksheet!A152</f>
        <v>Total Monthly Expenses</v>
      </c>
      <c r="B145" s="28"/>
      <c r="C145" s="26"/>
      <c r="D145" s="26"/>
      <c r="E145" s="91" t="e">
        <f>Worksheet!E152</f>
        <v>#DIV/0!</v>
      </c>
    </row>
    <row r="146" spans="1:5" x14ac:dyDescent="0.35">
      <c r="A146" s="54" t="str">
        <f>Worksheet!A153</f>
        <v>Total Monthly Expenses Per Resident</v>
      </c>
      <c r="B146" s="28"/>
      <c r="C146" s="26"/>
      <c r="D146" s="26"/>
      <c r="E146" s="91" t="e">
        <f>Worksheet!E153</f>
        <v>#DIV/0!</v>
      </c>
    </row>
    <row r="147" spans="1:5" x14ac:dyDescent="0.35">
      <c r="A147" s="54" t="str">
        <f>Worksheet!A154</f>
        <v>Total Monthly Expenses Per Adult Resident</v>
      </c>
      <c r="B147" s="28"/>
      <c r="C147" s="26"/>
      <c r="D147" s="26"/>
      <c r="E147" s="91" t="e">
        <f>Worksheet!E154</f>
        <v>#DIV/0!</v>
      </c>
    </row>
    <row r="148" spans="1:5" x14ac:dyDescent="0.35">
      <c r="A148" s="120" t="s">
        <v>265</v>
      </c>
      <c r="B148" s="118"/>
      <c r="C148" s="118"/>
      <c r="D148" s="118"/>
      <c r="E148" s="121"/>
    </row>
    <row r="149" spans="1:5" x14ac:dyDescent="0.35">
      <c r="A149" s="54" t="str">
        <f>Worksheet!A156</f>
        <v>Total Annual Expenses</v>
      </c>
      <c r="B149" s="28"/>
      <c r="C149" s="26"/>
      <c r="D149" s="26"/>
      <c r="E149" s="91" t="e">
        <f>Worksheet!E156</f>
        <v>#DIV/0!</v>
      </c>
    </row>
    <row r="150" spans="1:5" x14ac:dyDescent="0.35">
      <c r="A150" s="54" t="str">
        <f>Worksheet!A157</f>
        <v>Total Annual Expenses Per Resident</v>
      </c>
      <c r="B150" s="28"/>
      <c r="C150" s="26"/>
      <c r="D150" s="26"/>
      <c r="E150" s="91" t="e">
        <f>Worksheet!E157</f>
        <v>#DIV/0!</v>
      </c>
    </row>
    <row r="151" spans="1:5" x14ac:dyDescent="0.35">
      <c r="A151" s="54" t="str">
        <f>Worksheet!A158</f>
        <v>Total Annual Expenses Per Adult Resident</v>
      </c>
      <c r="B151" s="28"/>
      <c r="C151" s="26"/>
      <c r="D151" s="26"/>
      <c r="E151" s="91" t="e">
        <f>Worksheet!E158</f>
        <v>#DIV/0!</v>
      </c>
    </row>
    <row r="152" spans="1:5" x14ac:dyDescent="0.35">
      <c r="A152" s="128"/>
      <c r="B152" s="128"/>
      <c r="C152" s="128"/>
      <c r="D152" s="128"/>
      <c r="E152" s="128"/>
    </row>
    <row r="154" spans="1:5" x14ac:dyDescent="0.35">
      <c r="A154" s="116"/>
      <c r="B154" s="116"/>
      <c r="C154" s="116"/>
    </row>
  </sheetData>
  <sheetProtection sheet="1" objects="1" scenarios="1"/>
  <mergeCells count="26">
    <mergeCell ref="A47:E47"/>
    <mergeCell ref="A154:C154"/>
    <mergeCell ref="A115:E115"/>
    <mergeCell ref="A118:E118"/>
    <mergeCell ref="A125:E125"/>
    <mergeCell ref="A130:E130"/>
    <mergeCell ref="A139:E139"/>
    <mergeCell ref="A140:E140"/>
    <mergeCell ref="A144:E144"/>
    <mergeCell ref="A148:E148"/>
    <mergeCell ref="A1:E1"/>
    <mergeCell ref="A152:E152"/>
    <mergeCell ref="B2:D2"/>
    <mergeCell ref="A82:E82"/>
    <mergeCell ref="A84:E84"/>
    <mergeCell ref="A93:E93"/>
    <mergeCell ref="A106:E106"/>
    <mergeCell ref="A54:E54"/>
    <mergeCell ref="A61:E61"/>
    <mergeCell ref="A70:E70"/>
    <mergeCell ref="A71:E71"/>
    <mergeCell ref="A72:E72"/>
    <mergeCell ref="A3:B3"/>
    <mergeCell ref="A13:E13"/>
    <mergeCell ref="A21:E21"/>
    <mergeCell ref="A36:E36"/>
  </mergeCells>
  <conditionalFormatting sqref="A154">
    <cfRule type="expression" dxfId="1" priority="1">
      <formula>#REF!&lt;5</formula>
    </cfRule>
  </conditionalFormatting>
  <hyperlinks>
    <hyperlink ref="A83" location="'Reserve Funds'!A1" display="Budget Reserve of funds" xr:uid="{7BF4DDCF-EA9A-4191-B95B-7972245E191F}"/>
    <hyperlink ref="A72:E72" r:id="rId1" display="You can learn more about expectations regarding running a recovery home as business in the Recovery housing Development Guidebook.  See page 5." xr:uid="{0538198B-A74D-4CE9-A47E-424D47AA45F2}"/>
  </hyperlinks>
  <pageMargins left="0.25" right="0.25" top="0.75" bottom="0.75" header="0.3" footer="0.3"/>
  <pageSetup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00714BBD-99E6-400A-9DF2-9351D75CB432}">
          <x14:formula1>
            <xm:f>'drop down'!$A$2:$A$4</xm:f>
          </x14:formula1>
          <xm:sqref>B98 B111 B83 B114 B85:B91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9B2F1-7F40-49B9-9BFB-E2C8DB5589FE}">
  <dimension ref="A1:J42"/>
  <sheetViews>
    <sheetView topLeftCell="A19" workbookViewId="0">
      <selection activeCell="A42" sqref="A42:I42"/>
    </sheetView>
  </sheetViews>
  <sheetFormatPr defaultRowHeight="14.5" x14ac:dyDescent="0.35"/>
  <cols>
    <col min="1" max="1" width="25.36328125" customWidth="1"/>
    <col min="2" max="2" width="32.453125" customWidth="1"/>
    <col min="3" max="3" width="23.81640625" bestFit="1" customWidth="1"/>
    <col min="4" max="4" width="23.81640625" customWidth="1"/>
    <col min="5" max="5" width="42.26953125" bestFit="1" customWidth="1"/>
  </cols>
  <sheetData>
    <row r="1" spans="1:10" ht="21" x14ac:dyDescent="0.5">
      <c r="A1" s="103" t="s">
        <v>276</v>
      </c>
      <c r="B1" s="103"/>
      <c r="C1" s="103"/>
      <c r="D1" s="103"/>
      <c r="E1" s="103"/>
    </row>
    <row r="2" spans="1:10" ht="127.5" customHeight="1" x14ac:dyDescent="0.35">
      <c r="A2" s="131" t="s">
        <v>292</v>
      </c>
      <c r="B2" s="131"/>
      <c r="C2" s="131"/>
      <c r="D2" s="131"/>
      <c r="E2" s="131"/>
      <c r="F2" s="22"/>
      <c r="G2" s="22"/>
      <c r="H2" s="22"/>
      <c r="I2" s="22"/>
      <c r="J2" s="22"/>
    </row>
    <row r="3" spans="1:10" ht="18.5" customHeight="1" x14ac:dyDescent="0.35">
      <c r="A3" s="131" t="s">
        <v>277</v>
      </c>
      <c r="B3" s="131"/>
      <c r="C3" s="131"/>
      <c r="D3" s="131"/>
      <c r="E3" s="131"/>
      <c r="F3" s="22"/>
      <c r="G3" s="22"/>
      <c r="H3" s="22"/>
      <c r="I3" s="22"/>
      <c r="J3" s="22"/>
    </row>
    <row r="5" spans="1:10" x14ac:dyDescent="0.35">
      <c r="A5" s="7" t="s">
        <v>278</v>
      </c>
      <c r="B5" s="7" t="s">
        <v>279</v>
      </c>
      <c r="C5" s="7" t="s">
        <v>293</v>
      </c>
      <c r="D5" s="7" t="s">
        <v>298</v>
      </c>
      <c r="E5" s="7" t="s">
        <v>280</v>
      </c>
    </row>
    <row r="6" spans="1:10" x14ac:dyDescent="0.35">
      <c r="A6" s="42"/>
      <c r="B6" s="42"/>
      <c r="C6" s="15" t="e">
        <f>(VLOOKUP(B6,Worksheet!$A$26:$E$160,4,FALSE)*12)</f>
        <v>#N/A</v>
      </c>
      <c r="D6" s="15">
        <f>SUMIF($B$6:$B$39,B6,$E$6:$E$39)</f>
        <v>0</v>
      </c>
      <c r="E6" s="43">
        <v>0</v>
      </c>
      <c r="F6" s="62" t="str">
        <f>IFERROR(IF(D6&gt;C6,"Note: You have higher revenue in this grant category than you have budgetted expenses"," ")," ")</f>
        <v xml:space="preserve"> </v>
      </c>
    </row>
    <row r="7" spans="1:10" x14ac:dyDescent="0.35">
      <c r="A7" s="42"/>
      <c r="B7" s="42"/>
      <c r="C7" s="15" t="e">
        <f>(VLOOKUP(B7,Worksheet!$A$26:$E$160,4,FALSE)*12)</f>
        <v>#N/A</v>
      </c>
      <c r="D7" s="15">
        <f t="shared" ref="D7:D39" si="0">SUMIF($B$6:$B$39,B7,$E$6:$E$39)</f>
        <v>0</v>
      </c>
      <c r="E7" s="43">
        <v>0</v>
      </c>
      <c r="F7" s="62" t="str">
        <f t="shared" ref="F7:F39" si="1">IFERROR(IF(D7&gt;C7,"Note: You have higher revenue in this grant category than you have budgetted expenses"," ")," ")</f>
        <v xml:space="preserve"> </v>
      </c>
    </row>
    <row r="8" spans="1:10" x14ac:dyDescent="0.35">
      <c r="A8" s="42"/>
      <c r="B8" s="42"/>
      <c r="C8" s="15" t="e">
        <f>(VLOOKUP(B8,Worksheet!$A$26:$E$160,4,FALSE)*12)</f>
        <v>#N/A</v>
      </c>
      <c r="D8" s="15">
        <f t="shared" si="0"/>
        <v>0</v>
      </c>
      <c r="E8" s="43">
        <v>0</v>
      </c>
      <c r="F8" s="62" t="str">
        <f t="shared" si="1"/>
        <v xml:space="preserve"> </v>
      </c>
    </row>
    <row r="9" spans="1:10" x14ac:dyDescent="0.35">
      <c r="A9" s="42"/>
      <c r="B9" s="42"/>
      <c r="C9" s="15" t="e">
        <f>(VLOOKUP(B9,Worksheet!$A$26:$E$160,4,FALSE)*12)</f>
        <v>#N/A</v>
      </c>
      <c r="D9" s="15">
        <f t="shared" si="0"/>
        <v>0</v>
      </c>
      <c r="E9" s="43">
        <v>0</v>
      </c>
      <c r="F9" s="62" t="str">
        <f t="shared" si="1"/>
        <v xml:space="preserve"> </v>
      </c>
    </row>
    <row r="10" spans="1:10" x14ac:dyDescent="0.35">
      <c r="A10" s="42"/>
      <c r="B10" s="42"/>
      <c r="C10" s="15" t="e">
        <f>(VLOOKUP(B10,Worksheet!$A$26:$E$160,4,FALSE)*12)</f>
        <v>#N/A</v>
      </c>
      <c r="D10" s="15">
        <f t="shared" si="0"/>
        <v>0</v>
      </c>
      <c r="E10" s="43">
        <v>0</v>
      </c>
      <c r="F10" s="62" t="str">
        <f t="shared" si="1"/>
        <v xml:space="preserve"> </v>
      </c>
    </row>
    <row r="11" spans="1:10" x14ac:dyDescent="0.35">
      <c r="A11" s="42"/>
      <c r="B11" s="42"/>
      <c r="C11" s="15" t="e">
        <f>(VLOOKUP(B11,Worksheet!$A$26:$E$160,4,FALSE)*12)</f>
        <v>#N/A</v>
      </c>
      <c r="D11" s="15">
        <f t="shared" si="0"/>
        <v>0</v>
      </c>
      <c r="E11" s="43">
        <v>0</v>
      </c>
      <c r="F11" s="62" t="str">
        <f t="shared" si="1"/>
        <v xml:space="preserve"> </v>
      </c>
    </row>
    <row r="12" spans="1:10" x14ac:dyDescent="0.35">
      <c r="A12" s="42"/>
      <c r="B12" s="42"/>
      <c r="C12" s="15" t="e">
        <f>(VLOOKUP(B12,Worksheet!$A$26:$E$160,4,FALSE)*12)</f>
        <v>#N/A</v>
      </c>
      <c r="D12" s="15">
        <f t="shared" si="0"/>
        <v>0</v>
      </c>
      <c r="E12" s="43">
        <v>0</v>
      </c>
      <c r="F12" s="62" t="str">
        <f t="shared" si="1"/>
        <v xml:space="preserve"> </v>
      </c>
    </row>
    <row r="13" spans="1:10" x14ac:dyDescent="0.35">
      <c r="A13" s="42"/>
      <c r="B13" s="42"/>
      <c r="C13" s="15" t="e">
        <f>(VLOOKUP(B13,Worksheet!$A$26:$E$160,4,FALSE)*12)</f>
        <v>#N/A</v>
      </c>
      <c r="D13" s="15">
        <f t="shared" si="0"/>
        <v>0</v>
      </c>
      <c r="E13" s="43">
        <v>0</v>
      </c>
      <c r="F13" s="62" t="str">
        <f t="shared" si="1"/>
        <v xml:space="preserve"> </v>
      </c>
    </row>
    <row r="14" spans="1:10" x14ac:dyDescent="0.35">
      <c r="A14" s="42"/>
      <c r="B14" s="42"/>
      <c r="C14" s="15" t="e">
        <f>(VLOOKUP(B14,Worksheet!$A$26:$E$160,4,FALSE)*12)</f>
        <v>#N/A</v>
      </c>
      <c r="D14" s="15">
        <f t="shared" si="0"/>
        <v>0</v>
      </c>
      <c r="E14" s="43">
        <v>0</v>
      </c>
      <c r="F14" s="62" t="str">
        <f t="shared" si="1"/>
        <v xml:space="preserve"> </v>
      </c>
    </row>
    <row r="15" spans="1:10" x14ac:dyDescent="0.35">
      <c r="A15" s="42"/>
      <c r="B15" s="42"/>
      <c r="C15" s="15" t="e">
        <f>(VLOOKUP(B15,Worksheet!$A$26:$E$160,4,FALSE)*12)</f>
        <v>#N/A</v>
      </c>
      <c r="D15" s="15">
        <f t="shared" si="0"/>
        <v>0</v>
      </c>
      <c r="E15" s="43">
        <v>0</v>
      </c>
      <c r="F15" s="62" t="str">
        <f t="shared" si="1"/>
        <v xml:space="preserve"> </v>
      </c>
    </row>
    <row r="16" spans="1:10" x14ac:dyDescent="0.35">
      <c r="A16" s="42"/>
      <c r="B16" s="42"/>
      <c r="C16" s="15" t="e">
        <f>(VLOOKUP(B16,Worksheet!$A$26:$E$160,4,FALSE)*12)</f>
        <v>#N/A</v>
      </c>
      <c r="D16" s="15">
        <f t="shared" si="0"/>
        <v>0</v>
      </c>
      <c r="E16" s="43">
        <v>0</v>
      </c>
      <c r="F16" s="62" t="str">
        <f t="shared" si="1"/>
        <v xml:space="preserve"> </v>
      </c>
    </row>
    <row r="17" spans="1:6" x14ac:dyDescent="0.35">
      <c r="A17" s="42"/>
      <c r="B17" s="42"/>
      <c r="C17" s="15" t="e">
        <f>(VLOOKUP(B17,Worksheet!$A$26:$E$160,4,FALSE)*12)</f>
        <v>#N/A</v>
      </c>
      <c r="D17" s="15">
        <f t="shared" si="0"/>
        <v>0</v>
      </c>
      <c r="E17" s="43">
        <v>0</v>
      </c>
      <c r="F17" s="62" t="str">
        <f t="shared" si="1"/>
        <v xml:space="preserve"> </v>
      </c>
    </row>
    <row r="18" spans="1:6" x14ac:dyDescent="0.35">
      <c r="A18" s="42"/>
      <c r="B18" s="42"/>
      <c r="C18" s="15" t="e">
        <f>(VLOOKUP(B18,Worksheet!$A$26:$E$160,4,FALSE)*12)</f>
        <v>#N/A</v>
      </c>
      <c r="D18" s="15">
        <f t="shared" si="0"/>
        <v>0</v>
      </c>
      <c r="E18" s="43">
        <v>0</v>
      </c>
      <c r="F18" s="62" t="str">
        <f t="shared" si="1"/>
        <v xml:space="preserve"> </v>
      </c>
    </row>
    <row r="19" spans="1:6" x14ac:dyDescent="0.35">
      <c r="A19" s="42"/>
      <c r="B19" s="42"/>
      <c r="C19" s="15" t="e">
        <f>(VLOOKUP(B19,Worksheet!$A$26:$E$160,4,FALSE)*12)</f>
        <v>#N/A</v>
      </c>
      <c r="D19" s="15">
        <f t="shared" si="0"/>
        <v>0</v>
      </c>
      <c r="E19" s="43">
        <v>0</v>
      </c>
      <c r="F19" s="62" t="str">
        <f t="shared" si="1"/>
        <v xml:space="preserve"> </v>
      </c>
    </row>
    <row r="20" spans="1:6" x14ac:dyDescent="0.35">
      <c r="A20" s="42"/>
      <c r="B20" s="42"/>
      <c r="C20" s="15" t="e">
        <f>(VLOOKUP(B20,Worksheet!$A$26:$E$160,4,FALSE)*12)</f>
        <v>#N/A</v>
      </c>
      <c r="D20" s="15">
        <f t="shared" si="0"/>
        <v>0</v>
      </c>
      <c r="E20" s="43">
        <v>0</v>
      </c>
      <c r="F20" s="62" t="str">
        <f t="shared" si="1"/>
        <v xml:space="preserve"> </v>
      </c>
    </row>
    <row r="21" spans="1:6" x14ac:dyDescent="0.35">
      <c r="A21" s="42"/>
      <c r="B21" s="42"/>
      <c r="C21" s="15" t="e">
        <f>(VLOOKUP(B21,Worksheet!$A$26:$E$160,4,FALSE)*12)</f>
        <v>#N/A</v>
      </c>
      <c r="D21" s="15">
        <f t="shared" si="0"/>
        <v>0</v>
      </c>
      <c r="E21" s="43">
        <v>0</v>
      </c>
      <c r="F21" s="62" t="str">
        <f t="shared" si="1"/>
        <v xml:space="preserve"> </v>
      </c>
    </row>
    <row r="22" spans="1:6" x14ac:dyDescent="0.35">
      <c r="A22" s="42"/>
      <c r="B22" s="42"/>
      <c r="C22" s="15" t="e">
        <f>(VLOOKUP(B22,Worksheet!$A$26:$E$160,4,FALSE)*12)</f>
        <v>#N/A</v>
      </c>
      <c r="D22" s="15">
        <f t="shared" si="0"/>
        <v>0</v>
      </c>
      <c r="E22" s="43">
        <v>0</v>
      </c>
      <c r="F22" s="62" t="str">
        <f t="shared" si="1"/>
        <v xml:space="preserve"> </v>
      </c>
    </row>
    <row r="23" spans="1:6" x14ac:dyDescent="0.35">
      <c r="A23" s="42"/>
      <c r="B23" s="42"/>
      <c r="C23" s="15" t="e">
        <f>(VLOOKUP(B23,Worksheet!$A$26:$E$160,4,FALSE)*12)</f>
        <v>#N/A</v>
      </c>
      <c r="D23" s="15">
        <f t="shared" si="0"/>
        <v>0</v>
      </c>
      <c r="E23" s="43">
        <v>0</v>
      </c>
      <c r="F23" s="62" t="str">
        <f t="shared" si="1"/>
        <v xml:space="preserve"> </v>
      </c>
    </row>
    <row r="24" spans="1:6" x14ac:dyDescent="0.35">
      <c r="A24" s="42"/>
      <c r="B24" s="42"/>
      <c r="C24" s="15" t="e">
        <f>(VLOOKUP(B24,Worksheet!$A$26:$E$160,4,FALSE)*12)</f>
        <v>#N/A</v>
      </c>
      <c r="D24" s="15">
        <f t="shared" si="0"/>
        <v>0</v>
      </c>
      <c r="E24" s="43">
        <v>0</v>
      </c>
      <c r="F24" s="62" t="str">
        <f t="shared" si="1"/>
        <v xml:space="preserve"> </v>
      </c>
    </row>
    <row r="25" spans="1:6" x14ac:dyDescent="0.35">
      <c r="A25" s="42"/>
      <c r="B25" s="42"/>
      <c r="C25" s="15" t="e">
        <f>(VLOOKUP(B25,Worksheet!$A$26:$E$160,4,FALSE)*12)</f>
        <v>#N/A</v>
      </c>
      <c r="D25" s="15">
        <f t="shared" si="0"/>
        <v>0</v>
      </c>
      <c r="E25" s="43">
        <v>0</v>
      </c>
      <c r="F25" s="62" t="str">
        <f t="shared" si="1"/>
        <v xml:space="preserve"> </v>
      </c>
    </row>
    <row r="26" spans="1:6" x14ac:dyDescent="0.35">
      <c r="A26" s="42"/>
      <c r="B26" s="42"/>
      <c r="C26" s="15" t="e">
        <f>(VLOOKUP(B26,Worksheet!$A$26:$E$160,4,FALSE)*12)</f>
        <v>#N/A</v>
      </c>
      <c r="D26" s="15">
        <f t="shared" si="0"/>
        <v>0</v>
      </c>
      <c r="E26" s="43">
        <v>0</v>
      </c>
      <c r="F26" s="62" t="str">
        <f t="shared" si="1"/>
        <v xml:space="preserve"> </v>
      </c>
    </row>
    <row r="27" spans="1:6" x14ac:dyDescent="0.35">
      <c r="A27" s="42"/>
      <c r="B27" s="42"/>
      <c r="C27" s="15" t="e">
        <f>(VLOOKUP(B27,Worksheet!$A$26:$E$160,4,FALSE)*12)</f>
        <v>#N/A</v>
      </c>
      <c r="D27" s="15">
        <f t="shared" si="0"/>
        <v>0</v>
      </c>
      <c r="E27" s="43">
        <v>0</v>
      </c>
      <c r="F27" s="62" t="str">
        <f t="shared" si="1"/>
        <v xml:space="preserve"> </v>
      </c>
    </row>
    <row r="28" spans="1:6" x14ac:dyDescent="0.35">
      <c r="A28" s="42"/>
      <c r="B28" s="42"/>
      <c r="C28" s="15" t="e">
        <f>(VLOOKUP(B28,Worksheet!$A$26:$E$160,4,FALSE)*12)</f>
        <v>#N/A</v>
      </c>
      <c r="D28" s="15">
        <f t="shared" si="0"/>
        <v>0</v>
      </c>
      <c r="E28" s="43">
        <v>0</v>
      </c>
      <c r="F28" s="62" t="str">
        <f t="shared" si="1"/>
        <v xml:space="preserve"> </v>
      </c>
    </row>
    <row r="29" spans="1:6" x14ac:dyDescent="0.35">
      <c r="A29" s="42"/>
      <c r="B29" s="42"/>
      <c r="C29" s="15" t="e">
        <f>(VLOOKUP(B29,Worksheet!$A$26:$E$160,4,FALSE)*12)</f>
        <v>#N/A</v>
      </c>
      <c r="D29" s="15">
        <f t="shared" si="0"/>
        <v>0</v>
      </c>
      <c r="E29" s="43">
        <v>0</v>
      </c>
      <c r="F29" s="62" t="str">
        <f t="shared" si="1"/>
        <v xml:space="preserve"> </v>
      </c>
    </row>
    <row r="30" spans="1:6" x14ac:dyDescent="0.35">
      <c r="A30" s="42"/>
      <c r="B30" s="42"/>
      <c r="C30" s="15" t="e">
        <f>(VLOOKUP(B30,Worksheet!$A$26:$E$160,4,FALSE)*12)</f>
        <v>#N/A</v>
      </c>
      <c r="D30" s="15">
        <f t="shared" si="0"/>
        <v>0</v>
      </c>
      <c r="E30" s="43">
        <v>0</v>
      </c>
      <c r="F30" s="62" t="str">
        <f t="shared" si="1"/>
        <v xml:space="preserve"> </v>
      </c>
    </row>
    <row r="31" spans="1:6" x14ac:dyDescent="0.35">
      <c r="A31" s="42"/>
      <c r="B31" s="42"/>
      <c r="C31" s="15" t="e">
        <f>(VLOOKUP(B31,Worksheet!$A$26:$E$160,4,FALSE)*12)</f>
        <v>#N/A</v>
      </c>
      <c r="D31" s="15">
        <f t="shared" si="0"/>
        <v>0</v>
      </c>
      <c r="E31" s="43">
        <v>0</v>
      </c>
      <c r="F31" s="62" t="str">
        <f t="shared" si="1"/>
        <v xml:space="preserve"> </v>
      </c>
    </row>
    <row r="32" spans="1:6" x14ac:dyDescent="0.35">
      <c r="A32" s="42"/>
      <c r="B32" s="42"/>
      <c r="C32" s="15" t="e">
        <f>(VLOOKUP(B32,Worksheet!$A$26:$E$160,4,FALSE)*12)</f>
        <v>#N/A</v>
      </c>
      <c r="D32" s="15">
        <f t="shared" si="0"/>
        <v>0</v>
      </c>
      <c r="E32" s="43">
        <v>0</v>
      </c>
      <c r="F32" s="62" t="str">
        <f t="shared" si="1"/>
        <v xml:space="preserve"> </v>
      </c>
    </row>
    <row r="33" spans="1:9" x14ac:dyDescent="0.35">
      <c r="A33" s="42"/>
      <c r="B33" s="42"/>
      <c r="C33" s="15" t="e">
        <f>(VLOOKUP(B33,Worksheet!$A$26:$E$160,4,FALSE)*12)</f>
        <v>#N/A</v>
      </c>
      <c r="D33" s="15">
        <f t="shared" si="0"/>
        <v>0</v>
      </c>
      <c r="E33" s="43">
        <v>0</v>
      </c>
      <c r="F33" s="62" t="str">
        <f t="shared" si="1"/>
        <v xml:space="preserve"> </v>
      </c>
    </row>
    <row r="34" spans="1:9" x14ac:dyDescent="0.35">
      <c r="A34" s="42"/>
      <c r="B34" s="42"/>
      <c r="C34" s="15" t="e">
        <f>(VLOOKUP(B34,Worksheet!$A$26:$E$160,4,FALSE)*12)</f>
        <v>#N/A</v>
      </c>
      <c r="D34" s="15">
        <f t="shared" si="0"/>
        <v>0</v>
      </c>
      <c r="E34" s="43">
        <v>0</v>
      </c>
      <c r="F34" s="62" t="str">
        <f t="shared" si="1"/>
        <v xml:space="preserve"> </v>
      </c>
    </row>
    <row r="35" spans="1:9" x14ac:dyDescent="0.35">
      <c r="A35" s="42"/>
      <c r="B35" s="42"/>
      <c r="C35" s="15" t="e">
        <f>(VLOOKUP(B35,Worksheet!$A$26:$E$160,4,FALSE)*12)</f>
        <v>#N/A</v>
      </c>
      <c r="D35" s="15">
        <f t="shared" si="0"/>
        <v>0</v>
      </c>
      <c r="E35" s="43">
        <v>0</v>
      </c>
      <c r="F35" s="62" t="str">
        <f t="shared" si="1"/>
        <v xml:space="preserve"> </v>
      </c>
    </row>
    <row r="36" spans="1:9" x14ac:dyDescent="0.35">
      <c r="A36" s="42"/>
      <c r="B36" s="42"/>
      <c r="C36" s="15" t="e">
        <f>(VLOOKUP(B36,Worksheet!$A$26:$E$160,4,FALSE)*12)</f>
        <v>#N/A</v>
      </c>
      <c r="D36" s="15">
        <f t="shared" si="0"/>
        <v>0</v>
      </c>
      <c r="E36" s="43">
        <v>0</v>
      </c>
      <c r="F36" s="62" t="str">
        <f t="shared" si="1"/>
        <v xml:space="preserve"> </v>
      </c>
    </row>
    <row r="37" spans="1:9" x14ac:dyDescent="0.35">
      <c r="A37" s="42"/>
      <c r="B37" s="42"/>
      <c r="C37" s="15" t="e">
        <f>(VLOOKUP(B37,Worksheet!$A$26:$E$160,4,FALSE)*12)</f>
        <v>#N/A</v>
      </c>
      <c r="D37" s="15">
        <f t="shared" si="0"/>
        <v>0</v>
      </c>
      <c r="E37" s="43">
        <v>0</v>
      </c>
      <c r="F37" s="62" t="str">
        <f t="shared" si="1"/>
        <v xml:space="preserve"> </v>
      </c>
    </row>
    <row r="38" spans="1:9" x14ac:dyDescent="0.35">
      <c r="A38" s="42"/>
      <c r="B38" s="42"/>
      <c r="C38" s="15" t="e">
        <f>(VLOOKUP(B38,Worksheet!$A$26:$E$160,4,FALSE)*12)</f>
        <v>#N/A</v>
      </c>
      <c r="D38" s="15">
        <f t="shared" si="0"/>
        <v>0</v>
      </c>
      <c r="E38" s="43">
        <v>0</v>
      </c>
      <c r="F38" s="62" t="str">
        <f t="shared" si="1"/>
        <v xml:space="preserve"> </v>
      </c>
    </row>
    <row r="39" spans="1:9" x14ac:dyDescent="0.35">
      <c r="A39" s="42"/>
      <c r="B39" s="42"/>
      <c r="C39" s="15" t="e">
        <f>(VLOOKUP(B39,Worksheet!$A$26:$E$160,4,FALSE)*12)</f>
        <v>#N/A</v>
      </c>
      <c r="D39" s="15">
        <f t="shared" si="0"/>
        <v>0</v>
      </c>
      <c r="E39" s="43">
        <v>0</v>
      </c>
      <c r="F39" s="62" t="str">
        <f t="shared" si="1"/>
        <v xml:space="preserve"> </v>
      </c>
    </row>
    <row r="40" spans="1:9" x14ac:dyDescent="0.35">
      <c r="C40" s="1" t="s">
        <v>288</v>
      </c>
      <c r="D40" s="1"/>
      <c r="E40" s="86">
        <f>SUM(E6:E39)</f>
        <v>0</v>
      </c>
    </row>
    <row r="42" spans="1:9" ht="21" x14ac:dyDescent="0.5">
      <c r="A42" s="132" t="s">
        <v>165</v>
      </c>
      <c r="B42" s="132"/>
      <c r="C42" s="132"/>
      <c r="D42" s="132"/>
      <c r="E42" s="132"/>
      <c r="F42" s="132"/>
      <c r="G42" s="132"/>
      <c r="H42" s="132"/>
      <c r="I42" s="132"/>
    </row>
  </sheetData>
  <sheetProtection sheet="1" objects="1" scenarios="1"/>
  <mergeCells count="4">
    <mergeCell ref="A2:E2"/>
    <mergeCell ref="A3:E3"/>
    <mergeCell ref="A1:E1"/>
    <mergeCell ref="A42:I42"/>
  </mergeCells>
  <conditionalFormatting sqref="C6:D39">
    <cfRule type="expression" dxfId="0" priority="27">
      <formula>ISNA($C6)</formula>
    </cfRule>
  </conditionalFormatting>
  <conditionalFormatting sqref="F6:F40">
    <cfRule type="expression" priority="1">
      <formula>ISNA($F$6)</formula>
    </cfRule>
  </conditionalFormatting>
  <dataValidations count="3">
    <dataValidation type="decimal" operator="lessThanOrEqual" allowBlank="1" showInputMessage="1" showErrorMessage="1" error="You can not have this grant cover more than your actual budgetted expense related to this category.  " sqref="E7:E39" xr:uid="{C349B779-5771-496B-AB1C-7A8299FEE937}">
      <formula1>D7</formula1>
    </dataValidation>
    <dataValidation type="decimal" operator="lessThanOrEqual" allowBlank="1" showInputMessage="1" showErrorMessage="1" sqref="D6" xr:uid="{6B379A03-9289-4DAB-BC6A-1011374933A7}">
      <formula1>C6</formula1>
    </dataValidation>
    <dataValidation type="decimal" operator="lessThanOrEqual" allowBlank="1" showInputMessage="1" showErrorMessage="1" error="You can not have this grant cover more than your actual budgetted expense related to this category.  " sqref="E6" xr:uid="{655BE62F-267B-438B-B608-BBE32325B0C8}">
      <formula1>SUMIF($B$6:$B$39,B6,$E$6:$E$39)</formula1>
    </dataValidation>
  </dataValidations>
  <hyperlinks>
    <hyperlink ref="A42:I42" location="Worksheet!A1" display="Return to Worksheet" xr:uid="{275F305D-EA07-4E4B-9D37-6E92FD3848D3}"/>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C6C5538-DE70-45E4-910F-24A1E084047C}">
          <x14:formula1>
            <xm:f>ListExp!$A:$A</xm:f>
          </x14:formula1>
          <xm:sqref>B6:B39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8A27-F368-4040-907F-656B03C6C0CA}">
  <dimension ref="A1:A70"/>
  <sheetViews>
    <sheetView workbookViewId="0">
      <selection activeCell="F39" sqref="F39"/>
    </sheetView>
  </sheetViews>
  <sheetFormatPr defaultRowHeight="14.5" x14ac:dyDescent="0.35"/>
  <sheetData>
    <row r="1" spans="1:1" x14ac:dyDescent="0.35">
      <c r="A1" t="str">
        <f>Worksheet!A87</f>
        <v>Accounting</v>
      </c>
    </row>
    <row r="2" spans="1:1" x14ac:dyDescent="0.35">
      <c r="A2" t="str">
        <f>Worksheet!A53</f>
        <v>Activities</v>
      </c>
    </row>
    <row r="3" spans="1:1" x14ac:dyDescent="0.35">
      <c r="A3" t="str">
        <f>Worksheet!A90</f>
        <v>Audit</v>
      </c>
    </row>
    <row r="4" spans="1:1" x14ac:dyDescent="0.35">
      <c r="A4" t="str">
        <f>Worksheet!A63</f>
        <v>Auto Insurance</v>
      </c>
    </row>
    <row r="5" spans="1:1" x14ac:dyDescent="0.35">
      <c r="A5" t="str">
        <f>Worksheet!A71</f>
        <v>Bank or Account Fees</v>
      </c>
    </row>
    <row r="6" spans="1:1" x14ac:dyDescent="0.35">
      <c r="A6" t="str">
        <f>Worksheet!A96</f>
        <v>Budget Reserve of funds</v>
      </c>
    </row>
    <row r="7" spans="1:1" x14ac:dyDescent="0.35">
      <c r="A7" t="str">
        <f>Worksheet!A62</f>
        <v>Business Liability Insurance</v>
      </c>
    </row>
    <row r="8" spans="1:1" x14ac:dyDescent="0.35">
      <c r="A8" t="str">
        <f>Worksheet!A102</f>
        <v xml:space="preserve">Car Seats </v>
      </c>
    </row>
    <row r="9" spans="1:1" x14ac:dyDescent="0.35">
      <c r="A9" t="str">
        <f>Worksheet!A89</f>
        <v xml:space="preserve">Certifications </v>
      </c>
    </row>
    <row r="10" spans="1:1" x14ac:dyDescent="0.35">
      <c r="A10" t="str">
        <f>Worksheet!A103</f>
        <v>child furniture</v>
      </c>
    </row>
    <row r="11" spans="1:1" x14ac:dyDescent="0.35">
      <c r="A11" t="str">
        <f>Worksheet!A113</f>
        <v xml:space="preserve">Child Safety Items </v>
      </c>
    </row>
    <row r="12" spans="1:1" x14ac:dyDescent="0.35">
      <c r="A12" t="str">
        <f>Worksheet!A123</f>
        <v>Childcare</v>
      </c>
    </row>
    <row r="13" spans="1:1" x14ac:dyDescent="0.35">
      <c r="A13" t="str">
        <f>Worksheet!A49</f>
        <v>Cleaning Supplies</v>
      </c>
    </row>
    <row r="14" spans="1:1" x14ac:dyDescent="0.35">
      <c r="A14" t="str">
        <f>Worksheet!A122</f>
        <v xml:space="preserve">Clothing </v>
      </c>
    </row>
    <row r="15" spans="1:1" x14ac:dyDescent="0.35">
      <c r="A15" t="str">
        <f>Worksheet!A69</f>
        <v>Computer Software</v>
      </c>
    </row>
    <row r="16" spans="1:1" x14ac:dyDescent="0.35">
      <c r="A16" t="str">
        <f>Worksheet!A119</f>
        <v>Curriculum/ Classes</v>
      </c>
    </row>
    <row r="17" spans="1:1" x14ac:dyDescent="0.35">
      <c r="A17" t="str">
        <f>Worksheet!A99</f>
        <v>Diapers</v>
      </c>
    </row>
    <row r="18" spans="1:1" x14ac:dyDescent="0.35">
      <c r="A18" t="str">
        <f>Worksheet!A51</f>
        <v>Drug/ Alcohol Screenings</v>
      </c>
    </row>
    <row r="19" spans="1:1" x14ac:dyDescent="0.35">
      <c r="A19" t="str">
        <f>Worksheet!A110</f>
        <v>Fire Extinguishers</v>
      </c>
    </row>
    <row r="20" spans="1:1" x14ac:dyDescent="0.35">
      <c r="A20" t="str">
        <f>Worksheet!A112</f>
        <v xml:space="preserve">First Aid Kit </v>
      </c>
    </row>
    <row r="21" spans="1:1" x14ac:dyDescent="0.35">
      <c r="A21" t="str">
        <f>Worksheet!A120</f>
        <v>Food</v>
      </c>
    </row>
    <row r="22" spans="1:1" x14ac:dyDescent="0.35">
      <c r="A22" t="str">
        <f>Worksheet!A100</f>
        <v>Food for children</v>
      </c>
    </row>
    <row r="23" spans="1:1" x14ac:dyDescent="0.35">
      <c r="A23" t="str">
        <f>Worksheet!A77</f>
        <v>Gasoline</v>
      </c>
    </row>
    <row r="24" spans="1:1" x14ac:dyDescent="0.35">
      <c r="A24" t="str">
        <f>Worksheet!A121</f>
        <v>Helping Residents get IDs</v>
      </c>
    </row>
    <row r="25" spans="1:1" x14ac:dyDescent="0.35">
      <c r="A25" t="str">
        <f>Worksheet!A86</f>
        <v xml:space="preserve">Legal </v>
      </c>
    </row>
    <row r="26" spans="1:1" x14ac:dyDescent="0.35">
      <c r="A26" t="str">
        <f>Worksheet!A50</f>
        <v>Linens</v>
      </c>
    </row>
    <row r="27" spans="1:1" x14ac:dyDescent="0.35">
      <c r="A27" t="str">
        <f>Worksheet!A52</f>
        <v xml:space="preserve">Medication Lock Boxes </v>
      </c>
    </row>
    <row r="28" spans="1:1" x14ac:dyDescent="0.35">
      <c r="A28" t="str">
        <f>Worksheet!A88</f>
        <v>Memberships</v>
      </c>
    </row>
    <row r="29" spans="1:1" x14ac:dyDescent="0.35">
      <c r="A29" t="str">
        <f>Worksheet!A78</f>
        <v>Mileage expense for employees</v>
      </c>
    </row>
    <row r="30" spans="1:1" x14ac:dyDescent="0.35">
      <c r="A30" t="str">
        <f>Worksheet!A132</f>
        <v xml:space="preserve">Miscellaneous </v>
      </c>
    </row>
    <row r="31" spans="1:1" x14ac:dyDescent="0.35">
      <c r="A31" t="str">
        <f>Worksheet!A28</f>
        <v>Mortgage/ Rent Payments</v>
      </c>
    </row>
    <row r="32" spans="1:1" x14ac:dyDescent="0.35">
      <c r="A32" t="str">
        <f>Worksheet!A111</f>
        <v>Naloxone</v>
      </c>
    </row>
    <row r="33" spans="1:1" x14ac:dyDescent="0.35">
      <c r="A33" t="str">
        <f>Worksheet!A70</f>
        <v>Office Supplies</v>
      </c>
    </row>
    <row r="34" spans="1:1" x14ac:dyDescent="0.35">
      <c r="A34" t="str">
        <f>Worksheet!A31</f>
        <v xml:space="preserve">Parking Permits </v>
      </c>
    </row>
    <row r="35" spans="1:1" x14ac:dyDescent="0.35">
      <c r="A35" t="str">
        <f>Worksheet!A61</f>
        <v>Property Insurance</v>
      </c>
    </row>
    <row r="36" spans="1:1" x14ac:dyDescent="0.35">
      <c r="A36" t="str">
        <f>Worksheet!A29</f>
        <v>Property Taxes</v>
      </c>
    </row>
    <row r="37" spans="1:1" x14ac:dyDescent="0.35">
      <c r="A37" t="str">
        <f>Worksheet!A30</f>
        <v xml:space="preserve">Regular Maintenance </v>
      </c>
    </row>
    <row r="38" spans="1:1" x14ac:dyDescent="0.35">
      <c r="A38" t="str">
        <f>Worksheet!A109</f>
        <v>Smoke Detectors</v>
      </c>
    </row>
    <row r="39" spans="1:1" x14ac:dyDescent="0.35">
      <c r="A39" t="str">
        <f>Worksheet!A128</f>
        <v>Staff Costs</v>
      </c>
    </row>
    <row r="40" spans="1:1" x14ac:dyDescent="0.35">
      <c r="A40" t="str">
        <f>Worksheet!A54</f>
        <v xml:space="preserve">Toiletries </v>
      </c>
    </row>
    <row r="41" spans="1:1" x14ac:dyDescent="0.35">
      <c r="A41" t="str">
        <f>Worksheet!A101</f>
        <v xml:space="preserve">Toys, Games Activities </v>
      </c>
    </row>
    <row r="42" spans="1:1" x14ac:dyDescent="0.35">
      <c r="A42" t="str">
        <f>Worksheet!A40</f>
        <v>Utilities - Cable</v>
      </c>
    </row>
    <row r="43" spans="1:1" x14ac:dyDescent="0.35">
      <c r="A43" t="str">
        <f>Worksheet!A37</f>
        <v>Utilities - Electricity</v>
      </c>
    </row>
    <row r="44" spans="1:1" x14ac:dyDescent="0.35">
      <c r="A44" t="str">
        <f>Worksheet!A39</f>
        <v>Utilities - Internet</v>
      </c>
    </row>
    <row r="45" spans="1:1" x14ac:dyDescent="0.35">
      <c r="A45" t="str">
        <f>Worksheet!A43</f>
        <v>Utilities - Natural Gas</v>
      </c>
    </row>
    <row r="46" spans="1:1" x14ac:dyDescent="0.35">
      <c r="A46" t="str">
        <f>Worksheet!A38</f>
        <v>Utilities - Phone</v>
      </c>
    </row>
    <row r="47" spans="1:1" x14ac:dyDescent="0.35">
      <c r="A47" t="str">
        <f>Worksheet!A41</f>
        <v>Utilities - Trash Removal</v>
      </c>
    </row>
    <row r="48" spans="1:1" x14ac:dyDescent="0.35">
      <c r="A48" t="str">
        <f>Worksheet!A42</f>
        <v>Utilities - Water and Sewer</v>
      </c>
    </row>
    <row r="49" spans="1:1" x14ac:dyDescent="0.35">
      <c r="A49" t="str">
        <f>Worksheet!A76</f>
        <v xml:space="preserve">Vehicle Maintenance </v>
      </c>
    </row>
    <row r="50" spans="1:1" x14ac:dyDescent="0.35">
      <c r="A50" t="str">
        <f>Worksheet!A92</f>
        <v>Other Business Expense</v>
      </c>
    </row>
    <row r="51" spans="1:1" x14ac:dyDescent="0.35">
      <c r="A51" t="str">
        <f>Worksheet!A93</f>
        <v>Other Business Expense</v>
      </c>
    </row>
    <row r="52" spans="1:1" x14ac:dyDescent="0.35">
      <c r="A52" t="str">
        <f>Worksheet!A104</f>
        <v>Other child Expense</v>
      </c>
    </row>
    <row r="53" spans="1:1" x14ac:dyDescent="0.35">
      <c r="A53" t="str">
        <f>Worksheet!A105</f>
        <v>Other child Expense</v>
      </c>
    </row>
    <row r="54" spans="1:1" x14ac:dyDescent="0.35">
      <c r="A54" t="str">
        <f>Worksheet!A55</f>
        <v>Other Consumables</v>
      </c>
    </row>
    <row r="55" spans="1:1" x14ac:dyDescent="0.35">
      <c r="A55" t="str">
        <f>Worksheet!A56</f>
        <v>Other Consumables</v>
      </c>
    </row>
    <row r="56" spans="1:1" x14ac:dyDescent="0.35">
      <c r="A56" t="str">
        <f>Worksheet!A57</f>
        <v>Other Consumables</v>
      </c>
    </row>
    <row r="57" spans="1:1" x14ac:dyDescent="0.35">
      <c r="A57" t="str">
        <f>Worksheet!A64</f>
        <v>Other Insurance</v>
      </c>
    </row>
    <row r="58" spans="1:1" x14ac:dyDescent="0.35">
      <c r="A58" t="str">
        <f>Worksheet!A65</f>
        <v>Other Insurance</v>
      </c>
    </row>
    <row r="59" spans="1:1" x14ac:dyDescent="0.35">
      <c r="A59" t="str">
        <f>Worksheet!A72</f>
        <v>Other Office Supplies</v>
      </c>
    </row>
    <row r="60" spans="1:1" x14ac:dyDescent="0.35">
      <c r="A60" t="str">
        <f>Worksheet!A73</f>
        <v>Other Office Supplies</v>
      </c>
    </row>
    <row r="61" spans="1:1" x14ac:dyDescent="0.35">
      <c r="A61" t="str">
        <f>Worksheet!A32</f>
        <v>Other Property Expense</v>
      </c>
    </row>
    <row r="62" spans="1:1" x14ac:dyDescent="0.35">
      <c r="A62" t="str">
        <f>Worksheet!A33</f>
        <v>Other Property Expense</v>
      </c>
    </row>
    <row r="63" spans="1:1" x14ac:dyDescent="0.35">
      <c r="A63" t="str">
        <f>Worksheet!A124</f>
        <v>Other Resident Assistance</v>
      </c>
    </row>
    <row r="64" spans="1:1" x14ac:dyDescent="0.35">
      <c r="A64" t="str">
        <f>Worksheet!A125</f>
        <v>Other Resident Assistance</v>
      </c>
    </row>
    <row r="65" spans="1:1" x14ac:dyDescent="0.35">
      <c r="A65" t="str">
        <f>Worksheet!A114</f>
        <v>Other Safety</v>
      </c>
    </row>
    <row r="66" spans="1:1" x14ac:dyDescent="0.35">
      <c r="A66" t="str">
        <f>Worksheet!A115</f>
        <v>Other Safety</v>
      </c>
    </row>
    <row r="67" spans="1:1" x14ac:dyDescent="0.35">
      <c r="A67" t="str">
        <f>Worksheet!A79</f>
        <v>Other Transportation</v>
      </c>
    </row>
    <row r="68" spans="1:1" x14ac:dyDescent="0.35">
      <c r="A68" t="str">
        <f>Worksheet!A80</f>
        <v>Other Transportation</v>
      </c>
    </row>
    <row r="69" spans="1:1" x14ac:dyDescent="0.35">
      <c r="A69" t="str">
        <f>Worksheet!A44</f>
        <v>Other Utilities</v>
      </c>
    </row>
    <row r="70" spans="1:1" x14ac:dyDescent="0.35">
      <c r="A70" t="str">
        <f>Worksheet!A45</f>
        <v>Other Utilities</v>
      </c>
    </row>
  </sheetData>
  <sortState xmlns:xlrd2="http://schemas.microsoft.com/office/spreadsheetml/2017/richdata2" ref="A1:A49">
    <sortCondition ref="A19:A49"/>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77614-BE37-4129-8DD7-DFC6486D2636}">
  <dimension ref="A1:H10"/>
  <sheetViews>
    <sheetView workbookViewId="0">
      <selection activeCell="A10" sqref="A10:H10"/>
    </sheetView>
  </sheetViews>
  <sheetFormatPr defaultRowHeight="14.5" x14ac:dyDescent="0.35"/>
  <cols>
    <col min="8" max="8" width="22.08984375" customWidth="1"/>
  </cols>
  <sheetData>
    <row r="1" spans="1:8" ht="21" x14ac:dyDescent="0.5">
      <c r="A1" s="103" t="s">
        <v>3</v>
      </c>
      <c r="B1" s="103"/>
      <c r="C1" s="103"/>
      <c r="D1" s="103"/>
      <c r="E1" s="103"/>
      <c r="F1" s="103"/>
      <c r="G1" s="103"/>
      <c r="H1" s="103"/>
    </row>
    <row r="3" spans="1:8" ht="117" customHeight="1" x14ac:dyDescent="0.35">
      <c r="A3" s="104" t="s">
        <v>282</v>
      </c>
      <c r="B3" s="104"/>
      <c r="C3" s="104"/>
      <c r="D3" s="104"/>
      <c r="E3" s="104"/>
      <c r="F3" s="104"/>
      <c r="G3" s="104"/>
      <c r="H3" s="104"/>
    </row>
    <row r="4" spans="1:8" x14ac:dyDescent="0.35">
      <c r="A4" s="58"/>
      <c r="B4" s="58"/>
      <c r="C4" s="58"/>
      <c r="D4" s="58"/>
      <c r="E4" s="58"/>
      <c r="F4" s="58"/>
      <c r="G4" s="58"/>
      <c r="H4" s="58"/>
    </row>
    <row r="5" spans="1:8" x14ac:dyDescent="0.35">
      <c r="A5" s="133" t="s">
        <v>283</v>
      </c>
      <c r="B5" s="133"/>
      <c r="C5" s="133"/>
      <c r="D5" s="133"/>
      <c r="E5" s="133"/>
      <c r="F5" s="133"/>
      <c r="G5" s="133"/>
      <c r="H5" s="133"/>
    </row>
    <row r="7" spans="1:8" x14ac:dyDescent="0.35">
      <c r="A7" s="133" t="s">
        <v>284</v>
      </c>
      <c r="B7" s="133"/>
      <c r="C7" s="133"/>
      <c r="D7" s="133"/>
      <c r="E7" s="133"/>
      <c r="F7" s="133"/>
      <c r="G7" s="133"/>
      <c r="H7" s="133"/>
    </row>
    <row r="10" spans="1:8" ht="21" x14ac:dyDescent="0.5">
      <c r="A10" s="132" t="s">
        <v>165</v>
      </c>
      <c r="B10" s="132"/>
      <c r="C10" s="132"/>
      <c r="D10" s="132"/>
      <c r="E10" s="132"/>
      <c r="F10" s="132"/>
      <c r="G10" s="132"/>
      <c r="H10" s="132"/>
    </row>
  </sheetData>
  <sheetProtection sheet="1" objects="1" scenarios="1"/>
  <mergeCells count="5">
    <mergeCell ref="A3:H3"/>
    <mergeCell ref="A5:H5"/>
    <mergeCell ref="A7:H7"/>
    <mergeCell ref="A1:H1"/>
    <mergeCell ref="A10:H10"/>
  </mergeCells>
  <hyperlinks>
    <hyperlink ref="A5" r:id="rId1" location=":~:text=What%20Is%20An%20Operating%20Expense,a%20benefit%20in%20the%20future." display="Learn More about Capital Expenses and Opearting Expenses" xr:uid="{81D5CBEA-2524-4514-9F5A-15506CC47C2A}"/>
    <hyperlink ref="A7:H7" r:id="rId2" display="Use the Ohio Capital Corportation for Housing Tools to Determine your Capital Expenses " xr:uid="{4EAEAAAD-3CC6-42FB-9690-E11467886C1F}"/>
    <hyperlink ref="A10:H10" location="Worksheet!A1" display="Return to Worksheet" xr:uid="{07217AA5-8B85-4238-AEAA-D37375594E4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8E01A-DDEC-4CB3-B920-BC07C336E31B}">
  <dimension ref="A1:D39"/>
  <sheetViews>
    <sheetView workbookViewId="0">
      <selection sqref="A1:D1"/>
    </sheetView>
  </sheetViews>
  <sheetFormatPr defaultRowHeight="14.5" x14ac:dyDescent="0.35"/>
  <cols>
    <col min="1" max="1" width="44.26953125" bestFit="1" customWidth="1"/>
    <col min="2" max="2" width="14" bestFit="1" customWidth="1"/>
    <col min="3" max="3" width="44.81640625" bestFit="1" customWidth="1"/>
    <col min="4" max="4" width="12" bestFit="1" customWidth="1"/>
  </cols>
  <sheetData>
    <row r="1" spans="1:4" ht="18.5" x14ac:dyDescent="0.45">
      <c r="A1" s="134" t="s">
        <v>129</v>
      </c>
      <c r="B1" s="134"/>
      <c r="C1" s="134"/>
      <c r="D1" s="134"/>
    </row>
    <row r="3" spans="1:4" ht="14.5" customHeight="1" x14ac:dyDescent="0.35">
      <c r="A3" s="104" t="s">
        <v>147</v>
      </c>
      <c r="B3" s="104"/>
      <c r="C3" s="104"/>
      <c r="D3" s="104"/>
    </row>
    <row r="4" spans="1:4" x14ac:dyDescent="0.35">
      <c r="A4" s="104"/>
      <c r="B4" s="104"/>
      <c r="C4" s="104"/>
      <c r="D4" s="104"/>
    </row>
    <row r="5" spans="1:4" x14ac:dyDescent="0.35">
      <c r="A5" s="104"/>
      <c r="B5" s="104"/>
      <c r="C5" s="104"/>
      <c r="D5" s="104"/>
    </row>
    <row r="6" spans="1:4" x14ac:dyDescent="0.35">
      <c r="A6" s="104"/>
      <c r="B6" s="104"/>
      <c r="C6" s="104"/>
      <c r="D6" s="104"/>
    </row>
    <row r="7" spans="1:4" x14ac:dyDescent="0.35">
      <c r="A7" s="58"/>
      <c r="B7" s="58"/>
      <c r="C7" s="58"/>
      <c r="D7" s="58"/>
    </row>
    <row r="8" spans="1:4" x14ac:dyDescent="0.35">
      <c r="A8" s="135" t="s">
        <v>294</v>
      </c>
      <c r="B8" s="135"/>
      <c r="C8" s="135"/>
      <c r="D8" s="135"/>
    </row>
    <row r="10" spans="1:4" x14ac:dyDescent="0.35">
      <c r="A10" s="7"/>
      <c r="B10" s="7" t="s">
        <v>130</v>
      </c>
      <c r="C10" s="7" t="s">
        <v>131</v>
      </c>
      <c r="D10" s="7" t="s">
        <v>146</v>
      </c>
    </row>
    <row r="11" spans="1:4" x14ac:dyDescent="0.35">
      <c r="A11" s="17" t="s">
        <v>137</v>
      </c>
      <c r="B11" s="15"/>
      <c r="C11" s="7"/>
      <c r="D11" s="51"/>
    </row>
    <row r="12" spans="1:4" x14ac:dyDescent="0.35">
      <c r="A12" s="7" t="s">
        <v>132</v>
      </c>
      <c r="B12" s="43">
        <v>0</v>
      </c>
      <c r="C12" s="42">
        <v>20</v>
      </c>
      <c r="D12" s="15">
        <f>IF(C12=0,0,B12/C12)</f>
        <v>0</v>
      </c>
    </row>
    <row r="13" spans="1:4" x14ac:dyDescent="0.35">
      <c r="A13" s="7" t="s">
        <v>133</v>
      </c>
      <c r="B13" s="43">
        <v>0</v>
      </c>
      <c r="C13" s="42">
        <v>20</v>
      </c>
      <c r="D13" s="15">
        <f>IF(C13=0,0,B13/C13)</f>
        <v>0</v>
      </c>
    </row>
    <row r="14" spans="1:4" x14ac:dyDescent="0.35">
      <c r="A14" s="7" t="s">
        <v>134</v>
      </c>
      <c r="B14" s="43">
        <v>0</v>
      </c>
      <c r="C14" s="42">
        <v>20</v>
      </c>
      <c r="D14" s="15">
        <f>IF(C14=0,0,B14/C14)</f>
        <v>0</v>
      </c>
    </row>
    <row r="15" spans="1:4" x14ac:dyDescent="0.35">
      <c r="A15" s="7" t="s">
        <v>135</v>
      </c>
      <c r="B15" s="43">
        <v>0</v>
      </c>
      <c r="C15" s="42">
        <v>10</v>
      </c>
      <c r="D15" s="15">
        <f>IF(C15=0,0,B15/C15)</f>
        <v>0</v>
      </c>
    </row>
    <row r="16" spans="1:4" x14ac:dyDescent="0.35">
      <c r="A16" s="7" t="s">
        <v>136</v>
      </c>
      <c r="B16" s="43">
        <v>0</v>
      </c>
      <c r="C16" s="42">
        <v>10</v>
      </c>
      <c r="D16" s="15">
        <f>IF(C16=0,0,B16/C16)</f>
        <v>0</v>
      </c>
    </row>
    <row r="17" spans="1:4" x14ac:dyDescent="0.35">
      <c r="A17" s="17" t="s">
        <v>138</v>
      </c>
      <c r="B17" s="54"/>
      <c r="C17" s="40"/>
      <c r="D17" s="15"/>
    </row>
    <row r="18" spans="1:4" x14ac:dyDescent="0.35">
      <c r="A18" s="6" t="s">
        <v>139</v>
      </c>
      <c r="B18" s="43">
        <v>0</v>
      </c>
      <c r="C18" s="42">
        <v>10</v>
      </c>
      <c r="D18" s="15">
        <f t="shared" ref="D18:D24" si="0">IF(C18=0,0,B18/C18)</f>
        <v>0</v>
      </c>
    </row>
    <row r="19" spans="1:4" x14ac:dyDescent="0.35">
      <c r="A19" s="6" t="s">
        <v>148</v>
      </c>
      <c r="B19" s="43">
        <v>0</v>
      </c>
      <c r="C19" s="42">
        <v>10</v>
      </c>
      <c r="D19" s="15">
        <f t="shared" si="0"/>
        <v>0</v>
      </c>
    </row>
    <row r="20" spans="1:4" x14ac:dyDescent="0.35">
      <c r="A20" s="6" t="s">
        <v>140</v>
      </c>
      <c r="B20" s="43">
        <v>0</v>
      </c>
      <c r="C20" s="42">
        <v>10</v>
      </c>
      <c r="D20" s="15">
        <f t="shared" si="0"/>
        <v>0</v>
      </c>
    </row>
    <row r="21" spans="1:4" x14ac:dyDescent="0.35">
      <c r="A21" s="6" t="s">
        <v>141</v>
      </c>
      <c r="B21" s="43">
        <v>0</v>
      </c>
      <c r="C21" s="42">
        <v>10</v>
      </c>
      <c r="D21" s="15">
        <f t="shared" si="0"/>
        <v>0</v>
      </c>
    </row>
    <row r="22" spans="1:4" x14ac:dyDescent="0.35">
      <c r="A22" s="6" t="s">
        <v>142</v>
      </c>
      <c r="B22" s="43">
        <v>0</v>
      </c>
      <c r="C22" s="42">
        <v>10</v>
      </c>
      <c r="D22" s="15">
        <f t="shared" si="0"/>
        <v>0</v>
      </c>
    </row>
    <row r="23" spans="1:4" x14ac:dyDescent="0.35">
      <c r="A23" s="6" t="s">
        <v>143</v>
      </c>
      <c r="B23" s="43">
        <v>0</v>
      </c>
      <c r="C23" s="42">
        <v>10</v>
      </c>
      <c r="D23" s="15">
        <f t="shared" si="0"/>
        <v>0</v>
      </c>
    </row>
    <row r="24" spans="1:4" x14ac:dyDescent="0.35">
      <c r="A24" s="6" t="s">
        <v>156</v>
      </c>
      <c r="B24" s="43">
        <v>0</v>
      </c>
      <c r="C24" s="42">
        <v>10</v>
      </c>
      <c r="D24" s="15">
        <f t="shared" si="0"/>
        <v>0</v>
      </c>
    </row>
    <row r="25" spans="1:4" x14ac:dyDescent="0.35">
      <c r="A25" s="17" t="s">
        <v>6</v>
      </c>
      <c r="B25" s="54"/>
      <c r="C25" s="40"/>
      <c r="D25" s="15"/>
    </row>
    <row r="26" spans="1:4" x14ac:dyDescent="0.35">
      <c r="A26" s="6" t="s">
        <v>144</v>
      </c>
      <c r="B26" s="43">
        <v>0</v>
      </c>
      <c r="C26" s="42">
        <v>10</v>
      </c>
      <c r="D26" s="15">
        <f>IF(C26=0,0,B26/C26)</f>
        <v>0</v>
      </c>
    </row>
    <row r="27" spans="1:4" x14ac:dyDescent="0.35">
      <c r="A27" s="6" t="s">
        <v>145</v>
      </c>
      <c r="B27" s="43">
        <v>0</v>
      </c>
      <c r="C27" s="42">
        <v>10</v>
      </c>
      <c r="D27" s="15">
        <f>IF(C27=0,0,B27/C27)</f>
        <v>0</v>
      </c>
    </row>
    <row r="28" spans="1:4" x14ac:dyDescent="0.35">
      <c r="A28" s="6" t="s">
        <v>149</v>
      </c>
      <c r="B28" s="43">
        <v>0</v>
      </c>
      <c r="C28" s="42">
        <v>10</v>
      </c>
      <c r="D28" s="15">
        <f>IF(C28=0,0,B28/C28)</f>
        <v>0</v>
      </c>
    </row>
    <row r="29" spans="1:4" x14ac:dyDescent="0.35">
      <c r="A29" s="17" t="s">
        <v>260</v>
      </c>
      <c r="B29" s="43">
        <v>0</v>
      </c>
      <c r="C29" s="42"/>
      <c r="D29" s="14"/>
    </row>
    <row r="30" spans="1:4" x14ac:dyDescent="0.35">
      <c r="A30" s="74" t="s">
        <v>261</v>
      </c>
      <c r="B30" s="43">
        <v>0</v>
      </c>
      <c r="C30" s="42">
        <v>10</v>
      </c>
      <c r="D30" s="15">
        <f>IF(C30=0,0,B30/C30)</f>
        <v>0</v>
      </c>
    </row>
    <row r="31" spans="1:4" x14ac:dyDescent="0.35">
      <c r="A31" s="74" t="s">
        <v>260</v>
      </c>
      <c r="B31" s="43">
        <v>0</v>
      </c>
      <c r="C31" s="42">
        <v>10</v>
      </c>
      <c r="D31" s="15">
        <f>IF(C31=0,0,B31/C31)</f>
        <v>0</v>
      </c>
    </row>
    <row r="32" spans="1:4" x14ac:dyDescent="0.35">
      <c r="A32" s="74" t="s">
        <v>260</v>
      </c>
      <c r="B32" s="43">
        <v>0</v>
      </c>
      <c r="C32" s="42">
        <v>10</v>
      </c>
      <c r="D32" s="15">
        <f>IF(C32=0,0,B32/C32)</f>
        <v>0</v>
      </c>
    </row>
    <row r="33" spans="1:4" x14ac:dyDescent="0.35">
      <c r="A33" s="74" t="s">
        <v>260</v>
      </c>
      <c r="B33" s="43">
        <v>0</v>
      </c>
      <c r="C33" s="42">
        <v>10</v>
      </c>
      <c r="D33" s="15">
        <f>IF(C33=0,0,B33/C33)</f>
        <v>0</v>
      </c>
    </row>
    <row r="34" spans="1:4" x14ac:dyDescent="0.35">
      <c r="A34" s="74" t="s">
        <v>260</v>
      </c>
      <c r="B34" s="43">
        <v>0</v>
      </c>
      <c r="C34" s="42">
        <v>10</v>
      </c>
      <c r="D34" s="15">
        <f>IF(C34=0,0,B34/C34)</f>
        <v>0</v>
      </c>
    </row>
    <row r="35" spans="1:4" x14ac:dyDescent="0.35">
      <c r="A35" s="1"/>
    </row>
    <row r="36" spans="1:4" x14ac:dyDescent="0.35">
      <c r="A36" s="33" t="s">
        <v>150</v>
      </c>
      <c r="B36" s="7"/>
      <c r="C36" s="7"/>
      <c r="D36" s="15">
        <f>SUM(D11:D28)</f>
        <v>0</v>
      </c>
    </row>
    <row r="39" spans="1:4" ht="18.5" x14ac:dyDescent="0.45">
      <c r="A39" s="136" t="s">
        <v>251</v>
      </c>
      <c r="B39" s="136"/>
      <c r="C39" s="136"/>
      <c r="D39" s="136"/>
    </row>
  </sheetData>
  <sheetProtection sheet="1" objects="1" scenarios="1"/>
  <mergeCells count="4">
    <mergeCell ref="A1:D1"/>
    <mergeCell ref="A3:D6"/>
    <mergeCell ref="A8:D8"/>
    <mergeCell ref="A39:D39"/>
  </mergeCells>
  <hyperlinks>
    <hyperlink ref="A8:D8" location="'Life Expec'!A1" display="Learn More about the Life Expectency of Common Items " xr:uid="{B6DC1E0E-474A-43D6-9F1E-8CADB0A37B0B}"/>
    <hyperlink ref="A39:D39" location="Worksheet!A1" display="Return to Main Worksheet" xr:uid="{D5D9EFE3-2E5D-480A-8A16-5911C71B6963}"/>
  </hyperlinks>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6A7CE-4D03-47F0-A23E-5BBB72C5565F}">
  <dimension ref="A1:H68"/>
  <sheetViews>
    <sheetView topLeftCell="A19" workbookViewId="0">
      <selection activeCell="A63" sqref="A63"/>
    </sheetView>
  </sheetViews>
  <sheetFormatPr defaultRowHeight="14.5" x14ac:dyDescent="0.35"/>
  <cols>
    <col min="1" max="1" width="37.54296875" style="22" customWidth="1"/>
    <col min="2" max="2" width="13" style="65" customWidth="1"/>
  </cols>
  <sheetData>
    <row r="1" spans="1:2" ht="15.5" x14ac:dyDescent="0.35">
      <c r="A1" s="137" t="s">
        <v>166</v>
      </c>
      <c r="B1" s="137"/>
    </row>
    <row r="2" spans="1:2" ht="15.5" x14ac:dyDescent="0.35">
      <c r="A2" s="66" t="s">
        <v>167</v>
      </c>
      <c r="B2" s="67" t="s">
        <v>168</v>
      </c>
    </row>
    <row r="3" spans="1:2" ht="15.5" x14ac:dyDescent="0.35">
      <c r="A3" s="68" t="s">
        <v>169</v>
      </c>
      <c r="B3" s="67">
        <v>15</v>
      </c>
    </row>
    <row r="4" spans="1:2" ht="15.5" x14ac:dyDescent="0.35">
      <c r="A4" s="68" t="s">
        <v>170</v>
      </c>
      <c r="B4" s="67">
        <v>13</v>
      </c>
    </row>
    <row r="5" spans="1:2" ht="15.5" x14ac:dyDescent="0.35">
      <c r="A5" s="68" t="s">
        <v>171</v>
      </c>
      <c r="B5" s="67">
        <v>14</v>
      </c>
    </row>
    <row r="6" spans="1:2" ht="15.5" x14ac:dyDescent="0.35">
      <c r="A6" s="68" t="s">
        <v>172</v>
      </c>
      <c r="B6" s="67">
        <v>13</v>
      </c>
    </row>
    <row r="7" spans="1:2" ht="15.5" x14ac:dyDescent="0.35">
      <c r="A7" s="68" t="s">
        <v>173</v>
      </c>
      <c r="B7" s="67">
        <v>13</v>
      </c>
    </row>
    <row r="8" spans="1:2" ht="15.5" x14ac:dyDescent="0.35">
      <c r="A8" s="68" t="s">
        <v>174</v>
      </c>
      <c r="B8" s="69" t="s">
        <v>175</v>
      </c>
    </row>
    <row r="9" spans="1:2" ht="15.5" x14ac:dyDescent="0.35">
      <c r="A9" s="68" t="s">
        <v>176</v>
      </c>
      <c r="B9" s="67">
        <v>11</v>
      </c>
    </row>
    <row r="10" spans="1:2" ht="15.5" x14ac:dyDescent="0.35">
      <c r="A10" s="68" t="s">
        <v>177</v>
      </c>
      <c r="B10" s="67">
        <v>10</v>
      </c>
    </row>
    <row r="11" spans="1:2" ht="15.5" x14ac:dyDescent="0.35">
      <c r="A11" s="68" t="s">
        <v>178</v>
      </c>
      <c r="B11" s="67" t="s">
        <v>179</v>
      </c>
    </row>
    <row r="12" spans="1:2" ht="15.5" x14ac:dyDescent="0.35">
      <c r="A12" s="68" t="s">
        <v>180</v>
      </c>
      <c r="B12" s="67">
        <v>8</v>
      </c>
    </row>
    <row r="13" spans="1:2" ht="15.5" x14ac:dyDescent="0.35">
      <c r="A13" s="68" t="s">
        <v>181</v>
      </c>
      <c r="B13" s="67">
        <v>10</v>
      </c>
    </row>
    <row r="14" spans="1:2" ht="15.5" x14ac:dyDescent="0.35">
      <c r="A14" s="70" t="s">
        <v>182</v>
      </c>
      <c r="B14" s="67">
        <v>8</v>
      </c>
    </row>
    <row r="15" spans="1:2" x14ac:dyDescent="0.35">
      <c r="A15" s="22" t="s">
        <v>183</v>
      </c>
      <c r="B15" s="71" t="s">
        <v>184</v>
      </c>
    </row>
    <row r="16" spans="1:2" x14ac:dyDescent="0.35">
      <c r="A16" s="22" t="s">
        <v>185</v>
      </c>
      <c r="B16" s="65" t="s">
        <v>186</v>
      </c>
    </row>
    <row r="17" spans="1:2" x14ac:dyDescent="0.35">
      <c r="A17" s="22" t="s">
        <v>187</v>
      </c>
      <c r="B17" s="65" t="s">
        <v>188</v>
      </c>
    </row>
    <row r="19" spans="1:2" ht="15.5" x14ac:dyDescent="0.35">
      <c r="A19" s="72" t="s">
        <v>189</v>
      </c>
      <c r="B19" s="67"/>
    </row>
    <row r="20" spans="1:2" ht="15.5" x14ac:dyDescent="0.35">
      <c r="A20" s="73" t="s">
        <v>190</v>
      </c>
      <c r="B20" s="67" t="s">
        <v>191</v>
      </c>
    </row>
    <row r="21" spans="1:2" ht="15.5" x14ac:dyDescent="0.35">
      <c r="A21" s="73" t="s">
        <v>192</v>
      </c>
      <c r="B21" s="67">
        <v>21</v>
      </c>
    </row>
    <row r="22" spans="1:2" ht="15.5" x14ac:dyDescent="0.35">
      <c r="A22" s="73" t="s">
        <v>193</v>
      </c>
      <c r="B22" s="67">
        <v>16</v>
      </c>
    </row>
    <row r="23" spans="1:2" ht="15.5" x14ac:dyDescent="0.35">
      <c r="A23" s="73" t="s">
        <v>194</v>
      </c>
      <c r="B23" s="67">
        <v>35</v>
      </c>
    </row>
    <row r="24" spans="1:2" ht="15.5" x14ac:dyDescent="0.35">
      <c r="A24" s="73" t="s">
        <v>195</v>
      </c>
      <c r="B24" s="69" t="s">
        <v>196</v>
      </c>
    </row>
    <row r="25" spans="1:2" ht="15.5" x14ac:dyDescent="0.35">
      <c r="A25" s="73" t="s">
        <v>197</v>
      </c>
      <c r="B25" s="67">
        <v>10</v>
      </c>
    </row>
    <row r="26" spans="1:2" ht="15.5" x14ac:dyDescent="0.35">
      <c r="A26" s="73" t="s">
        <v>198</v>
      </c>
      <c r="B26" s="69" t="s">
        <v>199</v>
      </c>
    </row>
    <row r="27" spans="1:2" ht="15.5" x14ac:dyDescent="0.35">
      <c r="A27" s="73" t="s">
        <v>200</v>
      </c>
      <c r="B27" s="67">
        <v>20</v>
      </c>
    </row>
    <row r="28" spans="1:2" ht="15.5" x14ac:dyDescent="0.35">
      <c r="A28" s="73" t="s">
        <v>201</v>
      </c>
      <c r="B28" s="67" t="s">
        <v>202</v>
      </c>
    </row>
    <row r="29" spans="1:2" ht="15.5" x14ac:dyDescent="0.35">
      <c r="A29" s="73" t="s">
        <v>203</v>
      </c>
      <c r="B29" s="67" t="s">
        <v>204</v>
      </c>
    </row>
    <row r="30" spans="1:2" ht="15.5" x14ac:dyDescent="0.35">
      <c r="A30" s="73" t="s">
        <v>205</v>
      </c>
      <c r="B30" s="67" t="s">
        <v>204</v>
      </c>
    </row>
    <row r="31" spans="1:2" ht="15.5" x14ac:dyDescent="0.35">
      <c r="A31" s="73"/>
      <c r="B31" s="67"/>
    </row>
    <row r="32" spans="1:2" ht="15.5" x14ac:dyDescent="0.35">
      <c r="A32" s="72" t="s">
        <v>206</v>
      </c>
      <c r="B32" s="67"/>
    </row>
    <row r="33" spans="1:2" ht="15.5" x14ac:dyDescent="0.35">
      <c r="A33" s="73" t="s">
        <v>207</v>
      </c>
      <c r="B33" s="67" t="s">
        <v>208</v>
      </c>
    </row>
    <row r="34" spans="1:2" ht="15.5" x14ac:dyDescent="0.35">
      <c r="A34" s="73" t="s">
        <v>209</v>
      </c>
      <c r="B34" s="67" t="s">
        <v>210</v>
      </c>
    </row>
    <row r="35" spans="1:2" ht="15.5" x14ac:dyDescent="0.35">
      <c r="A35" s="73" t="s">
        <v>211</v>
      </c>
      <c r="B35" s="67" t="s">
        <v>212</v>
      </c>
    </row>
    <row r="36" spans="1:2" ht="15.5" x14ac:dyDescent="0.35">
      <c r="A36" s="73" t="s">
        <v>145</v>
      </c>
      <c r="B36" s="67" t="s">
        <v>213</v>
      </c>
    </row>
    <row r="37" spans="1:2" ht="15.5" x14ac:dyDescent="0.35">
      <c r="A37" s="73" t="s">
        <v>214</v>
      </c>
      <c r="B37" s="67">
        <v>15</v>
      </c>
    </row>
    <row r="38" spans="1:2" ht="15.5" x14ac:dyDescent="0.35">
      <c r="A38" s="73" t="s">
        <v>215</v>
      </c>
      <c r="B38" s="67">
        <v>20</v>
      </c>
    </row>
    <row r="39" spans="1:2" ht="15.5" x14ac:dyDescent="0.35">
      <c r="A39" s="73" t="s">
        <v>216</v>
      </c>
      <c r="B39" s="67" t="s">
        <v>217</v>
      </c>
    </row>
    <row r="40" spans="1:2" ht="15.5" x14ac:dyDescent="0.35">
      <c r="A40" s="73" t="s">
        <v>218</v>
      </c>
      <c r="B40" s="67" t="s">
        <v>219</v>
      </c>
    </row>
    <row r="41" spans="1:2" ht="15.5" x14ac:dyDescent="0.35">
      <c r="A41" s="73"/>
      <c r="B41" s="67"/>
    </row>
    <row r="42" spans="1:2" ht="15.5" x14ac:dyDescent="0.35">
      <c r="A42" s="72" t="s">
        <v>220</v>
      </c>
      <c r="B42" s="67"/>
    </row>
    <row r="43" spans="1:2" ht="15.5" x14ac:dyDescent="0.35">
      <c r="A43" s="73" t="s">
        <v>221</v>
      </c>
      <c r="B43" s="67" t="s">
        <v>222</v>
      </c>
    </row>
    <row r="44" spans="1:2" ht="15.5" x14ac:dyDescent="0.35">
      <c r="A44" s="73" t="s">
        <v>223</v>
      </c>
      <c r="B44" s="67" t="s">
        <v>224</v>
      </c>
    </row>
    <row r="45" spans="1:2" ht="15.5" x14ac:dyDescent="0.35">
      <c r="A45" s="73" t="s">
        <v>225</v>
      </c>
      <c r="B45" s="67" t="s">
        <v>226</v>
      </c>
    </row>
    <row r="46" spans="1:2" ht="15.5" x14ac:dyDescent="0.35">
      <c r="A46" s="73" t="s">
        <v>227</v>
      </c>
      <c r="B46" s="67">
        <v>20</v>
      </c>
    </row>
    <row r="47" spans="1:2" ht="15.5" x14ac:dyDescent="0.35">
      <c r="A47" s="73" t="s">
        <v>228</v>
      </c>
      <c r="B47" s="67" t="s">
        <v>196</v>
      </c>
    </row>
    <row r="48" spans="1:2" ht="15.5" x14ac:dyDescent="0.35">
      <c r="A48" s="73" t="s">
        <v>229</v>
      </c>
      <c r="B48" s="67">
        <v>30</v>
      </c>
    </row>
    <row r="49" spans="1:2" ht="15.5" x14ac:dyDescent="0.35">
      <c r="A49" s="73" t="s">
        <v>230</v>
      </c>
      <c r="B49" s="67" t="s">
        <v>231</v>
      </c>
    </row>
    <row r="50" spans="1:2" ht="15.5" x14ac:dyDescent="0.35">
      <c r="A50" s="73" t="s">
        <v>232</v>
      </c>
      <c r="B50" s="67" t="s">
        <v>233</v>
      </c>
    </row>
    <row r="51" spans="1:2" ht="15.5" x14ac:dyDescent="0.35">
      <c r="A51" s="73"/>
      <c r="B51" s="67"/>
    </row>
    <row r="52" spans="1:2" ht="15.5" x14ac:dyDescent="0.35">
      <c r="A52" s="72" t="s">
        <v>234</v>
      </c>
      <c r="B52" s="67"/>
    </row>
    <row r="53" spans="1:2" ht="15.5" x14ac:dyDescent="0.35">
      <c r="A53" s="73" t="s">
        <v>235</v>
      </c>
      <c r="B53" s="67" t="s">
        <v>236</v>
      </c>
    </row>
    <row r="54" spans="1:2" ht="15.5" x14ac:dyDescent="0.35">
      <c r="A54" s="73" t="s">
        <v>237</v>
      </c>
      <c r="B54" s="67">
        <v>30</v>
      </c>
    </row>
    <row r="55" spans="1:2" ht="15.5" x14ac:dyDescent="0.35">
      <c r="A55" s="73" t="s">
        <v>238</v>
      </c>
      <c r="B55" s="67">
        <v>25</v>
      </c>
    </row>
    <row r="56" spans="1:2" ht="15.5" x14ac:dyDescent="0.35">
      <c r="A56" s="73" t="s">
        <v>239</v>
      </c>
      <c r="B56" s="67">
        <v>20</v>
      </c>
    </row>
    <row r="57" spans="1:2" ht="15.5" x14ac:dyDescent="0.35">
      <c r="A57" s="73" t="s">
        <v>240</v>
      </c>
      <c r="B57" s="67" t="s">
        <v>236</v>
      </c>
    </row>
    <row r="58" spans="1:2" ht="15.5" x14ac:dyDescent="0.35">
      <c r="A58" s="73" t="s">
        <v>241</v>
      </c>
      <c r="B58" s="67" t="s">
        <v>222</v>
      </c>
    </row>
    <row r="59" spans="1:2" ht="15.5" x14ac:dyDescent="0.35">
      <c r="A59" s="73"/>
      <c r="B59" s="67"/>
    </row>
    <row r="60" spans="1:2" ht="15.5" x14ac:dyDescent="0.35">
      <c r="A60" s="72" t="s">
        <v>242</v>
      </c>
      <c r="B60" s="67"/>
    </row>
    <row r="61" spans="1:2" ht="15.5" x14ac:dyDescent="0.35">
      <c r="A61" s="73" t="s">
        <v>243</v>
      </c>
      <c r="B61" s="67" t="s">
        <v>244</v>
      </c>
    </row>
    <row r="62" spans="1:2" ht="15.5" x14ac:dyDescent="0.35">
      <c r="A62" s="73" t="s">
        <v>245</v>
      </c>
      <c r="B62" s="67" t="s">
        <v>226</v>
      </c>
    </row>
    <row r="63" spans="1:2" ht="15.5" x14ac:dyDescent="0.35">
      <c r="A63" s="73" t="s">
        <v>246</v>
      </c>
      <c r="B63" s="67">
        <v>20</v>
      </c>
    </row>
    <row r="64" spans="1:2" ht="15.5" x14ac:dyDescent="0.35">
      <c r="A64" s="73" t="s">
        <v>247</v>
      </c>
      <c r="B64" s="67">
        <v>3</v>
      </c>
    </row>
    <row r="65" spans="1:8" ht="15.5" x14ac:dyDescent="0.35">
      <c r="A65" s="73" t="s">
        <v>248</v>
      </c>
      <c r="B65" s="67" t="s">
        <v>249</v>
      </c>
    </row>
    <row r="66" spans="1:8" ht="15.5" x14ac:dyDescent="0.35">
      <c r="A66" s="73" t="s">
        <v>250</v>
      </c>
      <c r="B66" s="67">
        <v>20</v>
      </c>
    </row>
    <row r="67" spans="1:8" ht="15.5" x14ac:dyDescent="0.35">
      <c r="A67" s="68"/>
      <c r="B67" s="67"/>
    </row>
    <row r="68" spans="1:8" ht="21" x14ac:dyDescent="0.5">
      <c r="A68" s="132" t="s">
        <v>165</v>
      </c>
      <c r="B68" s="132"/>
      <c r="C68" s="132"/>
      <c r="D68" s="132"/>
      <c r="E68" s="132"/>
      <c r="F68" s="132"/>
      <c r="G68" s="132"/>
      <c r="H68" s="132"/>
    </row>
  </sheetData>
  <sheetProtection sheet="1" objects="1" scenarios="1"/>
  <mergeCells count="2">
    <mergeCell ref="A1:B1"/>
    <mergeCell ref="A68:H68"/>
  </mergeCells>
  <hyperlinks>
    <hyperlink ref="A68:H68" location="Worksheet!A1" display="Return to Worksheet" xr:uid="{C195C0CE-583E-4FBD-9488-90452034C5E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B2F02-8494-488F-8830-BE73D8D4D3BC}">
  <dimension ref="A1:L20"/>
  <sheetViews>
    <sheetView workbookViewId="0">
      <selection activeCell="C13" sqref="C13"/>
    </sheetView>
  </sheetViews>
  <sheetFormatPr defaultRowHeight="14.5" x14ac:dyDescent="0.35"/>
  <cols>
    <col min="1" max="1" width="16.1796875" bestFit="1" customWidth="1"/>
    <col min="2" max="2" width="16.6328125" bestFit="1" customWidth="1"/>
    <col min="3" max="3" width="12.08984375" bestFit="1" customWidth="1"/>
    <col min="4" max="4" width="11.08984375" customWidth="1"/>
    <col min="5" max="5" width="12.54296875" bestFit="1" customWidth="1"/>
    <col min="6" max="6" width="12" bestFit="1" customWidth="1"/>
    <col min="7" max="7" width="11.7265625" customWidth="1"/>
    <col min="8" max="8" width="11.08984375" bestFit="1" customWidth="1"/>
    <col min="9" max="9" width="11.90625" customWidth="1"/>
    <col min="10" max="10" width="13.54296875" customWidth="1"/>
  </cols>
  <sheetData>
    <row r="1" spans="1:12" ht="21" x14ac:dyDescent="0.5">
      <c r="A1" s="103" t="s">
        <v>97</v>
      </c>
      <c r="B1" s="103"/>
      <c r="C1" s="103"/>
      <c r="D1" s="103"/>
      <c r="E1" s="103"/>
      <c r="F1" s="103"/>
      <c r="G1" s="103"/>
      <c r="H1" s="103"/>
      <c r="I1" s="103"/>
      <c r="J1" s="103"/>
      <c r="K1" s="32"/>
      <c r="L1" s="32"/>
    </row>
    <row r="2" spans="1:12" ht="14.5" customHeight="1" x14ac:dyDescent="0.5">
      <c r="A2" s="141" t="s">
        <v>128</v>
      </c>
      <c r="B2" s="141"/>
      <c r="C2" s="141"/>
      <c r="D2" s="141"/>
      <c r="E2" s="141"/>
      <c r="F2" s="141"/>
      <c r="G2" s="141"/>
      <c r="H2" s="141"/>
      <c r="I2" s="141"/>
      <c r="J2" s="141"/>
      <c r="K2" s="3"/>
      <c r="L2" s="3"/>
    </row>
    <row r="3" spans="1:12" ht="14.5" customHeight="1" x14ac:dyDescent="0.5">
      <c r="A3" s="141"/>
      <c r="B3" s="141"/>
      <c r="C3" s="141"/>
      <c r="D3" s="141"/>
      <c r="E3" s="141"/>
      <c r="F3" s="141"/>
      <c r="G3" s="141"/>
      <c r="H3" s="141"/>
      <c r="I3" s="141"/>
      <c r="J3" s="141"/>
      <c r="K3" s="3"/>
      <c r="L3" s="3"/>
    </row>
    <row r="4" spans="1:12" ht="14.5" customHeight="1" x14ac:dyDescent="0.5">
      <c r="A4" s="141"/>
      <c r="B4" s="141"/>
      <c r="C4" s="141"/>
      <c r="D4" s="141"/>
      <c r="E4" s="141"/>
      <c r="F4" s="141"/>
      <c r="G4" s="141"/>
      <c r="H4" s="141"/>
      <c r="I4" s="141"/>
      <c r="J4" s="141"/>
      <c r="K4" s="3"/>
      <c r="L4" s="3"/>
    </row>
    <row r="5" spans="1:12" ht="14.5" customHeight="1" x14ac:dyDescent="0.5">
      <c r="A5" s="141"/>
      <c r="B5" s="141"/>
      <c r="C5" s="141"/>
      <c r="D5" s="141"/>
      <c r="E5" s="141"/>
      <c r="F5" s="141"/>
      <c r="G5" s="141"/>
      <c r="H5" s="141"/>
      <c r="I5" s="141"/>
      <c r="J5" s="141"/>
      <c r="K5" s="3"/>
      <c r="L5" s="3"/>
    </row>
    <row r="6" spans="1:12" ht="18.5" customHeight="1" x14ac:dyDescent="0.35">
      <c r="A6" s="141"/>
      <c r="B6" s="141"/>
      <c r="C6" s="141"/>
      <c r="D6" s="141"/>
      <c r="E6" s="141"/>
      <c r="F6" s="141"/>
      <c r="G6" s="141"/>
      <c r="H6" s="141"/>
      <c r="I6" s="141"/>
      <c r="J6" s="141"/>
    </row>
    <row r="7" spans="1:12" ht="14.5" customHeight="1" x14ac:dyDescent="0.35">
      <c r="A7" s="141"/>
      <c r="B7" s="141"/>
      <c r="C7" s="141"/>
      <c r="D7" s="141"/>
      <c r="E7" s="141"/>
      <c r="F7" s="141"/>
      <c r="G7" s="141"/>
      <c r="H7" s="141"/>
      <c r="I7" s="141"/>
      <c r="J7" s="141"/>
    </row>
    <row r="8" spans="1:12" ht="14.5" customHeight="1" x14ac:dyDescent="0.35">
      <c r="A8" s="50"/>
      <c r="B8" s="50"/>
      <c r="C8" s="50"/>
      <c r="D8" s="50"/>
      <c r="E8" s="50"/>
      <c r="F8" s="50"/>
      <c r="G8" s="50"/>
      <c r="H8" s="50"/>
      <c r="I8" s="50"/>
      <c r="J8" s="50"/>
    </row>
    <row r="9" spans="1:12" x14ac:dyDescent="0.35">
      <c r="A9" s="7" t="s">
        <v>105</v>
      </c>
      <c r="B9" s="48"/>
    </row>
    <row r="10" spans="1:12" x14ac:dyDescent="0.35">
      <c r="A10" s="7" t="s">
        <v>108</v>
      </c>
      <c r="B10" s="48"/>
    </row>
    <row r="12" spans="1:12" s="22" customFormat="1" ht="58" x14ac:dyDescent="0.35">
      <c r="A12" s="21"/>
      <c r="B12" s="21" t="s">
        <v>103</v>
      </c>
      <c r="C12" s="21" t="s">
        <v>104</v>
      </c>
      <c r="D12" s="21" t="s">
        <v>109</v>
      </c>
      <c r="E12" s="21" t="s">
        <v>40</v>
      </c>
      <c r="F12" s="21" t="s">
        <v>107</v>
      </c>
      <c r="G12" s="21" t="s">
        <v>114</v>
      </c>
      <c r="H12" s="21" t="s">
        <v>106</v>
      </c>
      <c r="I12" s="21" t="s">
        <v>115</v>
      </c>
      <c r="J12" s="21" t="s">
        <v>116</v>
      </c>
    </row>
    <row r="13" spans="1:12" x14ac:dyDescent="0.35">
      <c r="A13" s="7" t="s">
        <v>98</v>
      </c>
      <c r="B13" s="42"/>
      <c r="C13" s="43"/>
      <c r="D13" s="43" t="s">
        <v>110</v>
      </c>
      <c r="E13" s="15">
        <f>IF(D13='drop down'!$A$7,Staff!C13*Staff!$B$9,0)</f>
        <v>0</v>
      </c>
      <c r="F13" s="15">
        <f>IF(D13='drop down'!$A$7,Staff!C13*Staff!$B$10,0)</f>
        <v>0</v>
      </c>
      <c r="G13" s="43">
        <v>0</v>
      </c>
      <c r="H13" s="15">
        <f>C13+E13+F13+G13</f>
        <v>0</v>
      </c>
      <c r="I13" s="48">
        <v>1</v>
      </c>
      <c r="J13" s="20">
        <f>I13*H13</f>
        <v>0</v>
      </c>
    </row>
    <row r="14" spans="1:12" x14ac:dyDescent="0.35">
      <c r="A14" s="7" t="s">
        <v>99</v>
      </c>
      <c r="B14" s="42"/>
      <c r="C14" s="43">
        <v>0</v>
      </c>
      <c r="D14" s="43" t="s">
        <v>110</v>
      </c>
      <c r="E14" s="15">
        <f>IF(D14='drop down'!$A$7,Staff!C14*Staff!$B$9,0)</f>
        <v>0</v>
      </c>
      <c r="F14" s="15">
        <f>IF(D14='drop down'!$A$7,Staff!C14*Staff!$B$10,0)</f>
        <v>0</v>
      </c>
      <c r="G14" s="43">
        <v>0</v>
      </c>
      <c r="H14" s="15">
        <f>C14+E14+F14+G14</f>
        <v>0</v>
      </c>
      <c r="I14" s="48">
        <v>0</v>
      </c>
      <c r="J14" s="20">
        <f>I14*H14</f>
        <v>0</v>
      </c>
    </row>
    <row r="15" spans="1:12" x14ac:dyDescent="0.35">
      <c r="A15" s="7" t="s">
        <v>100</v>
      </c>
      <c r="B15" s="42"/>
      <c r="C15" s="43">
        <v>0</v>
      </c>
      <c r="D15" s="43" t="s">
        <v>110</v>
      </c>
      <c r="E15" s="15">
        <f>IF(D15='drop down'!$A$7,Staff!C15*Staff!$B$9,0)</f>
        <v>0</v>
      </c>
      <c r="F15" s="15">
        <f>IF(D15='drop down'!$A$7,Staff!C15*Staff!$B$10,0)</f>
        <v>0</v>
      </c>
      <c r="G15" s="43">
        <v>0</v>
      </c>
      <c r="H15" s="15">
        <f>C15+E15+F15+G15</f>
        <v>0</v>
      </c>
      <c r="I15" s="48">
        <v>0</v>
      </c>
      <c r="J15" s="20">
        <f>I15*H15</f>
        <v>0</v>
      </c>
    </row>
    <row r="16" spans="1:12" x14ac:dyDescent="0.35">
      <c r="A16" s="7" t="s">
        <v>101</v>
      </c>
      <c r="B16" s="42"/>
      <c r="C16" s="43">
        <v>0</v>
      </c>
      <c r="D16" s="43" t="s">
        <v>110</v>
      </c>
      <c r="E16" s="15">
        <f>IF(D16='drop down'!$A$7,Staff!C16*Staff!$B$9,0)</f>
        <v>0</v>
      </c>
      <c r="F16" s="15">
        <f>IF(D16='drop down'!$A$7,Staff!C16*Staff!$B$10,0)</f>
        <v>0</v>
      </c>
      <c r="G16" s="43">
        <v>0</v>
      </c>
      <c r="H16" s="15">
        <f>C16+E16+F16+G16</f>
        <v>0</v>
      </c>
      <c r="I16" s="48">
        <v>0</v>
      </c>
      <c r="J16" s="20">
        <f>I16*H16</f>
        <v>0</v>
      </c>
    </row>
    <row r="17" spans="1:10" x14ac:dyDescent="0.35">
      <c r="A17" s="7" t="s">
        <v>102</v>
      </c>
      <c r="B17" s="42"/>
      <c r="C17" s="43">
        <v>0</v>
      </c>
      <c r="D17" s="43" t="s">
        <v>110</v>
      </c>
      <c r="E17" s="15">
        <f>IF(D17='drop down'!$A$7,Staff!C17*Staff!$B$9,0)</f>
        <v>0</v>
      </c>
      <c r="F17" s="15">
        <f>IF(D17='drop down'!$A$7,Staff!C17*Staff!$B$10,0)</f>
        <v>0</v>
      </c>
      <c r="G17" s="43">
        <v>0</v>
      </c>
      <c r="H17" s="15">
        <f>C17+E17+F17+G17</f>
        <v>0</v>
      </c>
      <c r="I17" s="48">
        <v>0</v>
      </c>
      <c r="J17" s="20">
        <f>I17*H17</f>
        <v>0</v>
      </c>
    </row>
    <row r="18" spans="1:10" x14ac:dyDescent="0.35">
      <c r="A18" s="138" t="s">
        <v>112</v>
      </c>
      <c r="B18" s="139"/>
      <c r="C18" s="139"/>
      <c r="D18" s="139"/>
      <c r="E18" s="139"/>
      <c r="F18" s="139"/>
      <c r="G18" s="139"/>
      <c r="H18" s="139"/>
      <c r="I18" s="140"/>
      <c r="J18" s="49">
        <f>SUM(J13:J17)</f>
        <v>0</v>
      </c>
    </row>
    <row r="20" spans="1:10" ht="21" x14ac:dyDescent="0.5">
      <c r="A20" s="132" t="s">
        <v>165</v>
      </c>
      <c r="B20" s="132"/>
      <c r="C20" s="132"/>
      <c r="D20" s="132"/>
      <c r="E20" s="132"/>
      <c r="F20" s="132"/>
      <c r="G20" s="132"/>
      <c r="H20" s="132"/>
    </row>
  </sheetData>
  <sheetProtection sheet="1" objects="1" scenarios="1"/>
  <mergeCells count="4">
    <mergeCell ref="A18:I18"/>
    <mergeCell ref="A2:J7"/>
    <mergeCell ref="A1:J1"/>
    <mergeCell ref="A20:H20"/>
  </mergeCells>
  <hyperlinks>
    <hyperlink ref="A20:H20" location="Worksheet!A1" display="Return to Worksheet" xr:uid="{EDBBBF68-708A-4E0C-A08A-EFF73050E1FC}"/>
  </hyperlinks>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7B07FAB-E6AC-4BC5-871C-7E8497CC9C80}">
          <x14:formula1>
            <xm:f>'drop down'!$A$7:$A$8</xm:f>
          </x14:formula1>
          <xm:sqref>D13:D17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CCEDA-38D8-46E3-A896-2964B831B214}">
  <dimension ref="A1:K14"/>
  <sheetViews>
    <sheetView workbookViewId="0">
      <selection activeCell="F8" sqref="F8"/>
    </sheetView>
  </sheetViews>
  <sheetFormatPr defaultRowHeight="14.5" x14ac:dyDescent="0.35"/>
  <cols>
    <col min="1" max="1" width="40.1796875" bestFit="1" customWidth="1"/>
    <col min="2" max="2" width="11.08984375" bestFit="1" customWidth="1"/>
  </cols>
  <sheetData>
    <row r="1" spans="1:11" ht="21" x14ac:dyDescent="0.5">
      <c r="A1" s="143" t="s">
        <v>151</v>
      </c>
      <c r="B1" s="143"/>
      <c r="C1" s="143"/>
      <c r="D1" s="143"/>
      <c r="E1" s="143"/>
      <c r="F1" s="143"/>
      <c r="G1" s="143"/>
      <c r="H1" s="143"/>
      <c r="I1" s="143"/>
      <c r="J1" s="143"/>
      <c r="K1" s="143"/>
    </row>
    <row r="2" spans="1:11" ht="14.5" customHeight="1" x14ac:dyDescent="0.35">
      <c r="A2" s="142" t="s">
        <v>287</v>
      </c>
      <c r="B2" s="142"/>
      <c r="C2" s="142"/>
      <c r="D2" s="142"/>
      <c r="E2" s="142"/>
      <c r="F2" s="142"/>
      <c r="G2" s="142"/>
      <c r="H2" s="142"/>
      <c r="I2" s="142"/>
      <c r="J2" s="142"/>
      <c r="K2" s="142"/>
    </row>
    <row r="3" spans="1:11" x14ac:dyDescent="0.35">
      <c r="A3" s="142"/>
      <c r="B3" s="142"/>
      <c r="C3" s="142"/>
      <c r="D3" s="142"/>
      <c r="E3" s="142"/>
      <c r="F3" s="142"/>
      <c r="G3" s="142"/>
      <c r="H3" s="142"/>
      <c r="I3" s="142"/>
      <c r="J3" s="142"/>
      <c r="K3" s="142"/>
    </row>
    <row r="4" spans="1:11" x14ac:dyDescent="0.35">
      <c r="A4" s="142"/>
      <c r="B4" s="142"/>
      <c r="C4" s="142"/>
      <c r="D4" s="142"/>
      <c r="E4" s="142"/>
      <c r="F4" s="142"/>
      <c r="G4" s="142"/>
      <c r="H4" s="142"/>
      <c r="I4" s="142"/>
      <c r="J4" s="142"/>
      <c r="K4" s="142"/>
    </row>
    <row r="5" spans="1:11" ht="44" customHeight="1" x14ac:dyDescent="0.35">
      <c r="A5" s="142"/>
      <c r="B5" s="142"/>
      <c r="C5" s="142"/>
      <c r="D5" s="142"/>
      <c r="E5" s="142"/>
      <c r="F5" s="142"/>
      <c r="G5" s="142"/>
      <c r="H5" s="142"/>
      <c r="I5" s="142"/>
      <c r="J5" s="142"/>
      <c r="K5" s="142"/>
    </row>
    <row r="6" spans="1:11" x14ac:dyDescent="0.35">
      <c r="A6" s="4"/>
      <c r="B6" s="4"/>
    </row>
    <row r="7" spans="1:11" x14ac:dyDescent="0.35">
      <c r="A7" s="7"/>
      <c r="B7" s="7"/>
    </row>
    <row r="8" spans="1:11" x14ac:dyDescent="0.35">
      <c r="A8" s="7" t="s">
        <v>93</v>
      </c>
      <c r="B8" s="43"/>
    </row>
    <row r="9" spans="1:11" x14ac:dyDescent="0.35">
      <c r="A9" s="7" t="s">
        <v>94</v>
      </c>
      <c r="B9" s="42" t="s">
        <v>68</v>
      </c>
    </row>
    <row r="10" spans="1:11" x14ac:dyDescent="0.35">
      <c r="A10" s="7" t="s">
        <v>92</v>
      </c>
      <c r="B10" s="42">
        <v>0</v>
      </c>
    </row>
    <row r="11" spans="1:11" x14ac:dyDescent="0.35">
      <c r="A11" s="6" t="s">
        <v>299</v>
      </c>
      <c r="B11" s="19">
        <f>IF(B9='drop down'!A5,ResidentRent!B8*52,ResidentRent!B8*12)*B10</f>
        <v>0</v>
      </c>
    </row>
    <row r="14" spans="1:11" ht="21" x14ac:dyDescent="0.5">
      <c r="A14" s="132" t="s">
        <v>165</v>
      </c>
      <c r="B14" s="132"/>
      <c r="C14" s="132"/>
      <c r="D14" s="132"/>
      <c r="E14" s="132"/>
      <c r="F14" s="132"/>
      <c r="G14" s="132"/>
      <c r="H14" s="132"/>
    </row>
  </sheetData>
  <sheetProtection sheet="1" objects="1" scenarios="1"/>
  <mergeCells count="3">
    <mergeCell ref="A2:K5"/>
    <mergeCell ref="A1:K1"/>
    <mergeCell ref="A14:H14"/>
  </mergeCells>
  <hyperlinks>
    <hyperlink ref="A14:H14" location="Worksheet!A1" display="Return to Worksheet" xr:uid="{EB81CC22-0D13-41E3-A51F-5695C774356C}"/>
  </hyperlinks>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543A0C8-C0EA-4B38-8F5C-A9D4B2A60723}">
          <x14:formula1>
            <xm:f>'drop down'!$A$4:$A$5</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Worksheet</vt:lpstr>
      <vt:lpstr>Printable</vt:lpstr>
      <vt:lpstr>Grant</vt:lpstr>
      <vt:lpstr>ListExp</vt:lpstr>
      <vt:lpstr>Captial Investment</vt:lpstr>
      <vt:lpstr>Reserve Funds</vt:lpstr>
      <vt:lpstr>Life Expec</vt:lpstr>
      <vt:lpstr>Staff</vt:lpstr>
      <vt:lpstr>ResidentRent</vt:lpstr>
      <vt:lpstr>ResidentSubsidies</vt:lpstr>
      <vt:lpstr>drop 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Gray</dc:creator>
  <cp:lastModifiedBy>Danielle Gray</cp:lastModifiedBy>
  <cp:lastPrinted>2021-03-29T20:54:44Z</cp:lastPrinted>
  <dcterms:created xsi:type="dcterms:W3CDTF">2021-01-18T16:18:00Z</dcterms:created>
  <dcterms:modified xsi:type="dcterms:W3CDTF">2021-06-16T19:24:50Z</dcterms:modified>
</cp:coreProperties>
</file>